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DeitchS\AppData\Roaming\DM\"/>
    </mc:Choice>
  </mc:AlternateContent>
  <bookViews>
    <workbookView xWindow="1170" yWindow="0" windowWidth="1800" windowHeight="0" activeTab="2"/>
    <workbookView visibility="hidden" xWindow="28785" yWindow="0" windowWidth="28800" windowHeight="12300" firstSheet="2" activeTab="2"/>
  </bookViews>
  <sheets>
    <sheet name="READ ME" sheetId="4" r:id="rId1"/>
    <sheet name="Rec Stats" sheetId="5" state="hidden" r:id="rId2"/>
    <sheet name="Recommendations as of 3.2022" sheetId="2" r:id="rId3"/>
  </sheets>
  <definedNames>
    <definedName name="_xlnm._FilterDatabase" localSheetId="2" hidden="1">'Recommendations as of 3.2022'!$A$1:$H$296</definedName>
    <definedName name="_ftn1" localSheetId="1">'Rec Stats'!$D$39</definedName>
    <definedName name="_ftnref1" localSheetId="1">'Rec Stats'!$D$38</definedName>
    <definedName name="_GoBack" localSheetId="2">'Recommendations as of 3.2022'!#REF!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Z_A4C39200_0FDF_4C66_9CBA_E5206168844C_.wvu.FilterData" localSheetId="2" hidden="1">'Recommendations as of 3.2022'!$A$1:$H$251</definedName>
  </definedNames>
  <calcPr calcId="162913"/>
  <customWorkbookViews>
    <customWorkbookView name="Turner, Kelly T - Personal View" guid="{A4C39200-0FDF-4C66-9CBA-E5206168844C}" mergeInterval="0" personalView="1" maximized="1" xWindow="1362" yWindow="-4" windowWidth="1928" windowHeight="1088"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5" l="1"/>
  <c r="I20" i="5"/>
  <c r="H20" i="5"/>
  <c r="K31" i="5"/>
  <c r="J31" i="5"/>
  <c r="I31" i="5"/>
  <c r="H31" i="5"/>
  <c r="E31" i="5"/>
  <c r="K32" i="5"/>
  <c r="J32" i="5"/>
  <c r="I32" i="5"/>
  <c r="H32" i="5"/>
  <c r="E32" i="5"/>
  <c r="I9" i="5"/>
  <c r="I30" i="5"/>
  <c r="I28" i="5"/>
  <c r="I27" i="5"/>
  <c r="I26" i="5"/>
  <c r="I25" i="5"/>
  <c r="I24" i="5"/>
  <c r="I23" i="5"/>
  <c r="I22" i="5"/>
  <c r="I21" i="5"/>
  <c r="I19" i="5"/>
  <c r="I18" i="5"/>
  <c r="I15" i="5"/>
  <c r="I14" i="5"/>
  <c r="I12" i="5"/>
  <c r="I11" i="5"/>
  <c r="I10" i="5"/>
  <c r="H13" i="5"/>
  <c r="H30" i="5"/>
  <c r="H29" i="5"/>
  <c r="H28" i="5"/>
  <c r="H27" i="5"/>
  <c r="H26" i="5"/>
  <c r="H25" i="5"/>
  <c r="H24" i="5"/>
  <c r="H23" i="5"/>
  <c r="H22" i="5"/>
  <c r="H21" i="5"/>
  <c r="H19" i="5"/>
  <c r="H18" i="5"/>
  <c r="H16" i="5"/>
  <c r="H15" i="5"/>
  <c r="H14" i="5"/>
  <c r="H12" i="5"/>
  <c r="H11" i="5"/>
  <c r="H10" i="5"/>
  <c r="H9" i="5"/>
  <c r="K8" i="5"/>
  <c r="H8" i="5"/>
  <c r="J29" i="5"/>
  <c r="I16" i="5"/>
  <c r="K13" i="5"/>
  <c r="J13" i="5"/>
  <c r="I13" i="5"/>
  <c r="E13" i="5"/>
  <c r="E12" i="5"/>
  <c r="E10" i="5"/>
  <c r="E8" i="5"/>
  <c r="K30" i="5"/>
  <c r="J30" i="5"/>
  <c r="E30" i="5"/>
  <c r="K29" i="5"/>
  <c r="E29" i="5"/>
  <c r="K28" i="5"/>
  <c r="J28" i="5"/>
  <c r="E28" i="5"/>
  <c r="K27" i="5"/>
  <c r="J27" i="5"/>
  <c r="E27" i="5"/>
  <c r="K26" i="5"/>
  <c r="J26" i="5"/>
  <c r="E26" i="5"/>
  <c r="K25" i="5"/>
  <c r="J25" i="5"/>
  <c r="E25" i="5"/>
  <c r="K24" i="5"/>
  <c r="J24" i="5"/>
  <c r="E24" i="5"/>
  <c r="K23" i="5"/>
  <c r="J23" i="5"/>
  <c r="E23" i="5"/>
  <c r="K22" i="5"/>
  <c r="J22" i="5"/>
  <c r="E22" i="5"/>
  <c r="K21" i="5"/>
  <c r="J21" i="5"/>
  <c r="E21" i="5"/>
  <c r="K20" i="5"/>
  <c r="J20" i="5"/>
  <c r="E20" i="5"/>
  <c r="K19" i="5"/>
  <c r="J19" i="5"/>
  <c r="E19" i="5"/>
  <c r="K18" i="5"/>
  <c r="J18" i="5"/>
  <c r="E18" i="5"/>
  <c r="K17" i="5"/>
  <c r="J17" i="5"/>
  <c r="I17" i="5"/>
  <c r="H17" i="5"/>
  <c r="E17" i="5"/>
  <c r="K16" i="5"/>
  <c r="J16" i="5"/>
  <c r="E16" i="5"/>
  <c r="K15" i="5"/>
  <c r="J15" i="5"/>
  <c r="E15" i="5"/>
  <c r="K14" i="5"/>
  <c r="J14" i="5"/>
  <c r="E14" i="5"/>
  <c r="K12" i="5"/>
  <c r="J12" i="5"/>
  <c r="K11" i="5"/>
  <c r="J11" i="5"/>
  <c r="J8" i="5"/>
  <c r="F8" i="5" s="1"/>
  <c r="E11" i="5"/>
  <c r="K10" i="5"/>
  <c r="J10" i="5"/>
  <c r="K9" i="5"/>
  <c r="J9" i="5"/>
  <c r="E9" i="5"/>
  <c r="F31" i="5"/>
  <c r="F30" i="5"/>
  <c r="F24" i="5"/>
  <c r="F23" i="5"/>
  <c r="F20" i="5"/>
  <c r="F28" i="5"/>
  <c r="F22" i="5"/>
  <c r="F21" i="5"/>
  <c r="F25" i="5"/>
  <c r="L21" i="5"/>
  <c r="L29" i="5"/>
  <c r="F26" i="5"/>
  <c r="F27" i="5"/>
  <c r="F16" i="5"/>
  <c r="I34" i="5"/>
  <c r="I35" i="5"/>
  <c r="H35" i="5"/>
  <c r="G17" i="5"/>
  <c r="F19" i="5"/>
  <c r="G13" i="5"/>
  <c r="L30" i="5"/>
  <c r="G29" i="5"/>
  <c r="G28" i="5"/>
  <c r="G27" i="5"/>
  <c r="L26" i="5"/>
  <c r="G25" i="5"/>
  <c r="L24" i="5"/>
  <c r="L23" i="5"/>
  <c r="G22" i="5"/>
  <c r="G20" i="5"/>
  <c r="L19" i="5"/>
  <c r="G18" i="5"/>
  <c r="L15" i="5"/>
  <c r="G14" i="5"/>
  <c r="G30" i="5"/>
  <c r="L28" i="5"/>
  <c r="L27" i="5"/>
  <c r="G26" i="5"/>
  <c r="L25" i="5"/>
  <c r="G24" i="5"/>
  <c r="G23" i="5"/>
  <c r="L22" i="5"/>
  <c r="G21" i="5"/>
  <c r="G19" i="5"/>
  <c r="G15" i="5"/>
  <c r="G11" i="5"/>
  <c r="L16" i="5"/>
  <c r="F29" i="5"/>
  <c r="G16" i="5"/>
  <c r="G12" i="5"/>
  <c r="G10" i="5"/>
  <c r="F13" i="5"/>
  <c r="L13" i="5"/>
  <c r="G9" i="5"/>
  <c r="G31" i="5"/>
  <c r="G8" i="5"/>
  <c r="L17" i="5" l="1"/>
  <c r="F17" i="5"/>
  <c r="F18" i="5"/>
  <c r="L20" i="5"/>
  <c r="L18" i="5"/>
  <c r="H34" i="5"/>
  <c r="F15" i="5"/>
  <c r="J34" i="5"/>
  <c r="F11" i="5"/>
  <c r="L8" i="5"/>
  <c r="L14" i="5"/>
  <c r="L31" i="5"/>
  <c r="L11" i="5"/>
  <c r="F14" i="5"/>
  <c r="L32" i="5"/>
  <c r="F32" i="5"/>
  <c r="L10" i="5"/>
  <c r="F12" i="5"/>
  <c r="E35" i="5"/>
  <c r="J35" i="5"/>
  <c r="L12" i="5"/>
  <c r="E34" i="5"/>
  <c r="K35" i="5"/>
  <c r="F10" i="5"/>
  <c r="G32" i="5"/>
  <c r="G35" i="5" s="1"/>
  <c r="F9" i="5"/>
  <c r="L9" i="5"/>
  <c r="K34" i="5"/>
  <c r="F34" i="5" l="1"/>
  <c r="G34" i="5"/>
  <c r="L34" i="5"/>
  <c r="L35" i="5"/>
  <c r="F35" i="5"/>
</calcChain>
</file>

<file path=xl/sharedStrings.xml><?xml version="1.0" encoding="utf-8"?>
<sst xmlns="http://schemas.openxmlformats.org/spreadsheetml/2006/main" count="2128" uniqueCount="786">
  <si>
    <t>Product Number</t>
  </si>
  <si>
    <t>Product Title</t>
  </si>
  <si>
    <t>Product Issue Date</t>
  </si>
  <si>
    <t>Recommendation Number</t>
  </si>
  <si>
    <t>Recommendation Text</t>
  </si>
  <si>
    <t>Recommendation Status</t>
  </si>
  <si>
    <t>Target Agency</t>
  </si>
  <si>
    <t>GAO-20-625</t>
  </si>
  <si>
    <t>COVID-19: Opportunities to Improve Federal Response and Recovery Efforts</t>
  </si>
  <si>
    <t>Matter 01</t>
  </si>
  <si>
    <t>Congress</t>
  </si>
  <si>
    <t>In the absence of efforts to develop a plan, we urge Congress to take legislative action to require the Secretary of Transportation to work with relevant agencies and stakeholders, such as the Departments of Health and Human Services and Homeland Security, and members of the aviation and public health sectors, to develop a national aviation preparedness plan to ensure safeguards are in place to limit the spread of communicable disease threats from abroad while at the same time minimizing any unnecessary interference with travel and trade. (Matter for Consideration 1)</t>
  </si>
  <si>
    <t>Matter 02</t>
  </si>
  <si>
    <t>To provide agencies access to Social Security Administration's more complete set of death data, we urge Congress to provide the Department of the Treasury with access to the Social Security Administration's full set of death records, and to require that the Department of the Treasury consistently use it. (Matter for Consideration 2)</t>
  </si>
  <si>
    <t>In December 2020, Congress passed and the President signed into law the Consolidated Appropriations Act, 2021, which requires the Social Security Administration (SSA), to the extent feasible, to share its full death data with Treasury's Do Not Pay working system for a 3-year period, effective on the date that is 3 years from enactment of this Act. Sharing this data will allow agencies to enhance their efforts to identify and prevent improper payments to deceased individuals. Therefore, it will be important for SSA and Treasury to work together to implement this legislation.</t>
  </si>
  <si>
    <t>Matter 03</t>
  </si>
  <si>
    <t>To help ensure that federal funding is targeted and timely, we urge Congress to use GAO's Federal Medical Assistance Percentage formula for any future changes to the Federal Medical Assistance Percentage during the current or any future economic downturn. (Matter for Consideration 3)</t>
  </si>
  <si>
    <t>Recommendation 01</t>
  </si>
  <si>
    <t>Department of Labor</t>
  </si>
  <si>
    <t>The Secretary of Labor should, in consultation with the Small Business Administration and the Department of the Treasury, immediately provide information to state unemployment agencies that specifically addresses the Small Business Administration's Paycheck Protection Program loans, and the risk of improper payments associated with these loans. (Recommendation 1)</t>
  </si>
  <si>
    <t>Closed-Addressed</t>
  </si>
  <si>
    <t>The Department of Labor (DOL) neither agreed nor disagreed with our recommendation. Following our recommendation, DOL issued guidance on August 12, 2020, that clarified that individuals working full-time and being paid through PPP are not eligible for unemployment insurance (UI), and that individuals working part-time and being paid through PPP would be subject to certain state policies, including state policies on partial unemployment to determine their eligibility for UI benefits. Further, the guidance clarified that individuals being paid through PPP but not performing any services would similarly be subject to certain provisions of state law, and noted that an individual receiving full compensation would be ineligible for UI.</t>
  </si>
  <si>
    <t>Recommendation 02</t>
  </si>
  <si>
    <t>Internal Revenue Service</t>
  </si>
  <si>
    <t>The Commissioner of Internal Revenue should consider cost-effective options for notifying ineligible recipients on how to return payments. (Recommendation 2)</t>
  </si>
  <si>
    <t>Treasury and the Internal Revenue Service (IRS) took steps to implement our recommendation, such as providing instructions on the IRS website requesting that individuals voluntarily mail the appropriate economic impact payment (EIP) amount sent to the decedent back to IRS, for both electronic and paper check payments. Treasury has also held and canceled payments made to decedents, along with those that have been returned. As of April 30, 2021, around 57 percent (just over $704 million) of the $1.2 billion in first-round payments sent to deceased individuals had been recovered. As of March 2021, Treasury and IRS had not taken any further action to recoup payments made to decedents that had not been returned. IRS officials determined that further actions, such as initiating erroneous refund cases against the estates of the decedents to which payments were made and not returned, could be burdensome to taxpayers, the federal court system, and IRS. As such, IRS officials concluded that doing so is not prudent at this time.</t>
  </si>
  <si>
    <t>Recommendation 03</t>
  </si>
  <si>
    <t>Small Business Administration</t>
  </si>
  <si>
    <t>The Administrator of the Small Business Administration should develop and implement plans to identify and respond to risks in the Paycheck Protection Program to ensure program integrity, achieve program effectiveness, and address potential fraud, including in loans of $2 million or less. (Recommendation 3)</t>
  </si>
  <si>
    <t>Open-Partially Addressed</t>
  </si>
  <si>
    <t>GAO-20-711R</t>
  </si>
  <si>
    <t>Agriculture Spending: Opportunities Exist for USDA to Identify Successes and Challenges of the Farmers to Families Food Box Program to Inform Future Efforts</t>
  </si>
  <si>
    <t>Department of Agriculture</t>
  </si>
  <si>
    <t>The Secretary of the U.S. Department of Agriculture should direct the Agricultural Marketing Service to conduct an evaluation of the Farmers to Families Food Box Program after the third round of the program. (Recommendation 1)</t>
  </si>
  <si>
    <t>Closed-Not Addressed</t>
  </si>
  <si>
    <t>USDA did not implement our recommendation. The Farmers to Families Food Box Program was a temporary, emergency relief effort to respond to market disruption caused by the COVID-19 pandemic. USDA ended the Farmers to Families Food Box Program as of May 31, 2021. According to USDA, the speed in which the department was required to implement the program precluded the Agricultural Marketing Service, the implementing agency, from being able to devote staff time to an evaluation after the third round of program funding. However, in response to a requirement in the Consolidated Appropriations Act, 2021, USDA conducted what it termed "a preliminary review" of the program after the fourth round of program funding (in January 2021) and before issuing solicitations for the fifth round of program funding.</t>
  </si>
  <si>
    <t>GAO-20-701</t>
  </si>
  <si>
    <t>COVID-19: Federal Efforts Could Be Strengthened by Timely and Concerted Actions</t>
  </si>
  <si>
    <t>Department of Health and Human Services</t>
  </si>
  <si>
    <t>The Secretary of Health and Human Services in coordination with the Administrator of the Federal Emergency Management Agency, who head agencies leading the COVID-19 response through the Unified Coordination Group, should immediately document roles and responsibilities for supply chain management functions transitioning to the Department of Health and Human Services, including continued support from other federal partners, to ensure sufficient resources exist to sustain and make the necessary progress in stabilizing the supply chain, and address emergent supply issues for the duration of the COVID-19 pandemic. (Recommendation 1)</t>
  </si>
  <si>
    <t>Open-Not Addressed</t>
  </si>
  <si>
    <t>The Secretary of Health and Human Services in coordination with the Administrator of the Federal Emergency Management Agency, who head agencies leading the COVID-19 response through the Unified Coordination Group, should further develop and communicate to stakeholders plans outlining specific actions the federal government will take to help mitigate remaining medical supply gaps necessary to respond to the remainder of the pandemic, including through the use of Defense Production Act authorities. (Recommendation 2)</t>
  </si>
  <si>
    <t>The Secretary of Health and Human Services, who heads one of the agencies leading the COVID-19 response through the Unified Coordination Group, consistent with their roles and responsibilities, should work with relevant federal, state, territorial, and tribal stakeholders to devise interim solutions, such as systems and guidance and dissemination of best practices, to help states enhance their ability to track the status of supply requests and plan for supply needs for the remainder of the COVID-19 pandemic response. (Recommendation 3)</t>
  </si>
  <si>
    <t>Recommendation 04</t>
  </si>
  <si>
    <t>Department of Homeland Security: Directorate of Emergency Preparedness and Response: Federal Emergency Management Agency</t>
  </si>
  <si>
    <t>The Administrator of the Federal Emergency Management Agency, who heads one of the agencies leading the COVID-19 response through the Unified Coordination Group, consistent with their roles and responsibilities, should work with relevant federal, state, territorial, and tribal stakeholders to devise interim solutions, such as systems and guidance and dissemination of best practices, to help states enhance their ability to track the status of supply requests and plan for supply needs for the remainder of the COVID-19 pandemic response. (Recommendation 4)</t>
  </si>
  <si>
    <t>Recommendation 05</t>
  </si>
  <si>
    <t>The Secretary of Health and Human Services, with support from the Secretary of Defense, should establish a time frame for documenting and sharing a national plan for distributing and administering COVID-19 vaccine, and in developing such a plan ensure that it is consistent with best practices for project planning and scheduling and outlines an approach for how efforts will be coordinated across federal agencies and nonfederal entities. (Recommendation 5)</t>
  </si>
  <si>
    <t>Recommendation 06</t>
  </si>
  <si>
    <t>Department of Health and Human Services: Public Health Service: Centers for Disease Control and Prevention</t>
  </si>
  <si>
    <t>As the Centers for Disease Control and Prevention (CDC) implements its COVID-19 Response Health Equity Strategy, the Director of the Centers for Disease Control and Prevention should determine whether having the authority to require states and jurisdictions to report race and ethnicity information for COVID-19 cases, hospitalizations, and deaths is necessary for ensuring more complete data, and if so, seek such authority from Congress. (Recommendation 6)</t>
  </si>
  <si>
    <t xml:space="preserve">CDC agreed with our recommendation. In response, CDC stated that it was reviewing race and ethnicity data completeness across its core surveillance systems and engaging stakeholders from across the agency and in state and local health departments to improve the collection of race and ethnicity data. CDC noted that stakeholders include CDC leadership, key task forces from within CDC's COVID-19 emergency response, and data and surveillance experts in CDC and state health agencies. CDC reported that the information derived from this review would be discussed with the CDC Director and used to assess potential opportunities to enhance the collection of race and ethnicity data, including seeking policy changes or legislative authorities. In August 2021, CDC stated that its Deputy Director for Public Health Science and Surveillance determined that additional legal authorities to require or better incentivize reporting of public health data may help improve the reporting of race and ethnicity information both for COVID-19 and other diseases. CDC stated this determination will inform the agency’s interactions with and technical assistance provided to Congress on legal authority for public health data collection. </t>
  </si>
  <si>
    <t>Recommendation 07</t>
  </si>
  <si>
    <t>As CDC implements its COVID-19 Response Health Equity Strategy, the Director of the Centers for Disease Control and Prevention should involve key stakeholders to help ensure the complete and consistent collection of demographic data. (Recommendation 7)</t>
  </si>
  <si>
    <t xml:space="preserve">CDC agreed with our recommendation. In response, CDC stated that it was reviewing the quality of demographic data, including the completeness of race and ethnicity data, across its core surveillance systems and engaging stakeholders from across the agency and in state and local health departments on the issue. CDC noted that stakeholders include CDC leadership, key task forces from within CDC's COVID-19 emergency response, and data and surveillance experts in CDC and state health agencies. 
In May 2021, CDC reported that it had conducted listening sessions with community health workers who serve communities of color and rural populations to seek input on the importance of collecting race and ethnicity data. CDC stated that the information collected will inform the development of appropriate and tailored messages that can be used by community health workers to educate communities about the importance of providing race and ethnicity data when receiving health services, overcome hesitance in sharing this information, and describe how this information is used to promote community health. In addition, CDC stated that it is working with public health partners to automate the generation and transmission to CDC of COVID-19 case reports that contain demographic information, including race and ethnicity. In August 2021, CDC stated that monitoring and assessing the completeness of race and ethnicity data in its COVID-19 data systems remains a priority and that addressing the completeness of demographic data is a part of larger ongoing Agency Data Modernization Initiatives. For example, the agency collaborated with the Council of State and Territorial Epidemiologists on an assessment to learn about factors affecting the completeness and quality of race and ethnicity data across various systems. CDC stated that findings from this assessment will inform ongoing collaboration with public health organizations, jurisdictions, and other federal partners and be integrated into existing work in this area. </t>
  </si>
  <si>
    <t>Recommendation 08</t>
  </si>
  <si>
    <t>As CDC implements its COVID-19 Response Health Equity Strategy, the Director of the Centers for Disease Control and Prevention should take steps to help ensure CDC's ability to comprehensively assess the long-term health outcomes of persons with COVID-19, including by race and ethnicity. (Recommendation 8)</t>
  </si>
  <si>
    <t>CDC agreed with our recommendation. In response, CDC noted in October 2020 that it was convening a team to develop a plan to monitor the long-term health outcomes of persons with COVID-19 by identifying health care surveillance systems that can electronically report health conditions to state and local health departments. In May 2021, CDC reported that it had various efforts underway with external partners to assess long-term health outcomes. For example, CDC was funding a number of prospective studies in partnership with universities to understand the long-term effects of COVID-19, including a study examining the neurological health outcomes of a large cohort of Black and Hispanic or Latino persons who had COVID-19. It reported that its ongoing studies will follow patients for up to two years and provide information on the percentage of people who develop post-COVID-19 conditions and assess risk factors for the development of these conditions. According to CDC, these studies will assess different virus strains and antibody responses and the underlying immune response in people who develop post-COVID conditions. In August 2021, CDC reported that the agency continues to conduct studies to assess long-term health outcomes of persons with COVID-19, including by race and ethnicity. For example, CDC reported that it is partnering with an academic institution to study long-term symptoms in 2000 adults who tested positive for COVID-19 following them for three years to describe whether symptoms improve or worsen over time.</t>
  </si>
  <si>
    <t>Recommendation 09</t>
  </si>
  <si>
    <t>Department of the Treasury</t>
  </si>
  <si>
    <t>The Secretary of the Treasury, in coordination with the Commissioner of Internal Revenue, should update and refine the estimate of eligible recipients who have yet to file for an economic impact payment to help target outreach and communications efforts. (Recommendation 9)</t>
  </si>
  <si>
    <t>Recommendation 10</t>
  </si>
  <si>
    <t>The Secretary of the Treasury, in coordination with the Commissioner of Internal Revenue, should make estimates of eligible recipients who have yet to file for an economic impact payment, and other relevant information, available to outreach partners to raise awareness about how and when to file for economic impact payments. (Recommendation 10)</t>
  </si>
  <si>
    <t xml:space="preserve">Treasury and IRS neither agreed nor disagreed with this recommendation, but they took some actions that were consistent with it. For example, in September 2020, the agencies used tax return information to identify nearly 9 million individuals who had not received an EIP 1 and then notified these individuals that they may be eligible for a payment. The letters also provided instructions for requesting a payment. In addition, IRS publicly released detailed zip code data from the notices to help community outreach partners with their own outreach efforts.
Treasury officials said they needed additional time  to process and analyze the data to determine who did or did not claim an EIP or RRC, because the 2021 filing season had been extended to October 15, 2021. Officials also said that a challenge to conduct this analysis is the information tax returns used in developing the September 2020 notices do not contain enough information to determine eligibility, limiting Treasury’s ability to make a determination. 
Treasury officials said that because of resource constraints, Treasury and IRS focused on delivering the advance CTC. In June 2021, Treasury published a file containing, by zip code, the number of children who may be eligible to be claimed for the advance CTC but who had not been claimed on a recent tax return. 
</t>
  </si>
  <si>
    <t>Recommendation 11</t>
  </si>
  <si>
    <t>Office of Management and Budget</t>
  </si>
  <si>
    <t>The Director of the Office of Management and Budget, in consultation with the Department of the Treasury, should issue the addendum to the 2020 Compliance Supplement as soon as possible to provide the necessary audit guidance. (Recommendation 11)</t>
  </si>
  <si>
    <t>The Office of Management and Budget (OMB) neither agreed nor disagreed with the recommendation. OMB issued the 2020 Compliance Supplement Addendum on December 22, 2020.</t>
  </si>
  <si>
    <t>Recommendation 12</t>
  </si>
  <si>
    <t>The Director of the Centers for Disease Control and Prevention should ensure that, as it makes updates to its federal guidance related to reassessing schools' operating status, the guidance is cogent, clear, and internally consistent. (Recommendation 12)</t>
  </si>
  <si>
    <t>This recommendation is closed as implemented. CDC's guidance for school operating status during COVID-19 is more cogent, clear, and consistent. On February 12, 2021, CDC released revised guidance for returning to in-person learning, as well as mitigation strategies to help prevent and reduce the spread of COVID-19 in school settings. We found the guidance consolidated much of the earlier guidance into one document that clearly displays all five of CDC's mitigation strategies and includes steps school officials should consider when deciding to reopen schools. In addition, we identified increased efforts to synchronize content across CDC's website. We found that CDC had removed some and updated other information and had begun including summaries of changes made to the guidance at the top of some webpages.</t>
  </si>
  <si>
    <t>Recommendation 13</t>
  </si>
  <si>
    <t>Department of Homeland Security</t>
  </si>
  <si>
    <t>The Secretary of Homeland Security, in coordination with the Secretary of Defense, should (1) revise the criteria in the 2019 National Interest Action code memorandum of agreement to clearly identify steps they will take to obtain input from key federal agencies prior to extending or closing a National Interest Action code, (2) establish timelines for evaluating the need to extend a National Interest Action code, and (3) define what constitutes a consistent decrease in contract actions and routine contract activity to ensure the criteria for extending or closing the National Interest Action code reflect government-wide needs for tracking contract actions in longer term emergencies, such as a pandemic. (Recommendation 13)</t>
  </si>
  <si>
    <t>The Department of Homeland Security (DHS) did not agree with our recommendation. However, in March 2021, DHS, in coordination with DOD, issued a revised memorandum of agreement. The revised agreement establishes a process and timelines for communicating and evaluating National Interest Action code extensions by requiring the General Services Administration to notify other federal agencies no less than 7 days before a National Interest Action code is set to expire so that agencies can request an extension, as needed. The revised agreement also more clearly defines what constitutes a consistent decrease in contract actions to ensure that criteria for extending or closing a National Interest Action code are consistently applied.</t>
  </si>
  <si>
    <t>Recommendation 14</t>
  </si>
  <si>
    <t>Department of Defense</t>
  </si>
  <si>
    <t>The Secretary of Defense, in coordination with the Secretary of Homeland Security, should (1) revise the criteria in the 2019 National Interest Action code memorandum of agreement to clearly identify steps they will take to obtain input from key federal agencies prior to extending or closing a National Interest Action code, (2) establish timelines for evaluating the need to extend a National Interest Action code, and (3) define what constitutes a consistent decrease in contract actions and routine contract activity to ensure the criteria for extending or closing the National Interest Action code reflect government-wide needs for tracking contract actions in longer term emergencies, such as a pandemic. (Recommendation 14)</t>
  </si>
  <si>
    <t>The Department of Defense (DOD) did not agree with our recommendation. However, in March 2021 DOD, in coordination with DHS, issued a revised memorandum of agreement. The revised agreement establishes a process and timelines for communicating and evaluating National Interest Action code extensions by requiring the General Services Administration to notify other federal agencies no less than 7 days before a National Interest Action code is set to expire so that agencies can request an extension as needed. The revised agreement also more clearly defines what constitutes a consistent decrease in contract actions to ensure criteria for extending or closing a National Interest Action code are consistently applied.</t>
  </si>
  <si>
    <t>Recommendation 15</t>
  </si>
  <si>
    <t>The Secretary of Health and Human Services, in consultation with the Centers for Medicare &amp; Medicaid Services and CDC, should develop a strategy to capture more complete data on confirmed COVID-19 cases and deaths in nursing homes retroactively back to January 1, 2020, and to clarify the extent to which nursing homes have reported data before May 8, 2020. To the extent feasible, this strategy to capture more complete data should incorporate information nursing homes previously reported to CDC or to state or local public health offices. (Recommendation 15)</t>
  </si>
  <si>
    <t>HHS partially agreed with our recommendation. As of December 2021, HHS had taken no specific action, although according to HHS it continues to consider how to implement our recommendation. We will continue to monitor HHS's progress toward implementing this recommendation.</t>
  </si>
  <si>
    <t>Recommendation 16</t>
  </si>
  <si>
    <t>Based on the imminent cybersecurity threats, the Secretary of Health and Human Services should expedite implementation of our prior recommendations regarding cybersecurity weaknesses at its component agencies. (Recommendation 16)</t>
  </si>
  <si>
    <t>GAO-21-169T</t>
  </si>
  <si>
    <t>FEDERAL OIL AND GAS REVENUE: Actions Needed to Improve BLM's Royalty Relief Policy</t>
  </si>
  <si>
    <t>Department of the Interior: Bureau of Land Management</t>
  </si>
  <si>
    <t>The Director of BLM should evaluate its temporary royalty relief program, including the extent to which the policy met BLM's objectives, conserving oil and gas resources from becoming unrecoverable, and likely costs, such as forgone revenues, to inform any royalty relief decisions it may make in the future under the ongoing regulatory authority. (Recommendation 1)</t>
  </si>
  <si>
    <t>The Director of BLM should update BLM's 1995 royalty handbook to provide specific, consistent, and transparent policies and procedures for royalty relief. (Recommendation 2)</t>
  </si>
  <si>
    <t>GAO-21-207</t>
  </si>
  <si>
    <t>COVID-19: Federal Efforts Accelerate Vaccine and Therapeutic Development, but More Transparency Needed on Emergency Use Authorizations</t>
  </si>
  <si>
    <t>Department of Health and Human Services: Food and Drug Administration</t>
  </si>
  <si>
    <t>The Secretary of Health and Human Services should direct the FDA Commissioner to identify ways to uniformly disclose to the public the information from FDA's scientific review of safety and effectiveness data, similar to the public disclosure of the summary safety and effectiveness data supporting the approval of new drugs and biologics, when issuing EUAs for therapeutics and vaccines, and, if necessary, seek the authority to publicly disclose such information. (Recommendation 1)</t>
  </si>
  <si>
    <t>In response to our recommendation, FDA said it would explore approaches to achieve the goal of transparency. On November 17, 2020, FDA made an announcement on the agency's ongoing commitment to transparency for COVID-19 EUA. FDA also developed a process to disclose its scientific review documents for therapeutic EUAs and released such summaries for one previous therapeutic EUA and the two additional therapeutic EUAs issued since our recommendation. These summaries disclosed information similar to what FDA releases to support new drug approvals and biologic licensures. Additionally, for the two vaccine EUAs FDA issued since our recommendation, FDA released decision memos containing detailed information about FDA's review of safety and effectiveness data. FDA's actions meet the intent of our recommendation and will improve transparency.</t>
  </si>
  <si>
    <t>GAO-21-108</t>
  </si>
  <si>
    <t>DEFENSE PRODUCTION ACT: Opportunities Exist to Increase Transparency and Identify Future Actions to Mitigate Medical Supply Chain Issues</t>
  </si>
  <si>
    <t>OMB should direct the Office of Federal Procurement Policy to develop appropriate agency reporting guidance to provide greater transparency on the use of DPA Title I authorities for COVID purposes. The reporting guidance should enable taxpayers and other interested stakeholders to see where a priority rating was placed on the contract or contract modification for COVID-19 purposes. (Recommendation 1)</t>
  </si>
  <si>
    <t>OMB's Office of Federal Procurement Policy (OFPP) agreed with this recommendation. In response, in July 2021 OFPP created a page in its MAX Information System, an Office of Management and Budget government-wide collaboration site, to collect information on past and future COVID-related DPA Title I awards. Agencies were notified that they had until July 30, 2021, to enter all past and current award information and were instructed to update the site at least quarterly afterwards with any additions. They were also notified that any entered information will be made public. The collection exercise was coordinated with DPA representatives at HHS and FEMA to leverage existing datasets and reduce burden.</t>
  </si>
  <si>
    <t>Department of Health and Human Services: Office of the Assistant Secretary for Preparedness and Response</t>
  </si>
  <si>
    <t>The HHS Assistant Secretary for Preparedness and Response should identify how DPA and similar actions will be used to increase domestic production of medical supplies going forward. This could be included in HHS's 180-day effort to identify and mitigate vulnerabilities for essential medicines, medical countermeasures, and critical inputs that is required to support Executive Order 13944, which is aimed at reducing reliance on foreign manufacturers of medical supplies. (Recommendation 2)</t>
  </si>
  <si>
    <t>HHS agreed with this recommendation but has not taken any actions as it is currently evaluating the potential use of DPA authorities to respond to future pandemics and national emergencies. HHS stated that it plans to strategically leverage any and all available authorities to reduce U.S. dependence on foreign manufacturers of consumables, raw materials, and health resources to ensure domestic capability and capacity to respond to adverse health events. This includes placing priority ratings on contracts using Title I authorities; transferring funds to DOD through the Economy Act to award domestic production expansion projects using DPA Title III authorities; and leveraging the voluntary agreements established with industry using Title VII authorities to address supply chain inefficiencies and increase the supply of needed health care materials.</t>
  </si>
  <si>
    <t>GAO-21-191</t>
  </si>
  <si>
    <t>COVID-19: Urgent Actions Needed to Better Ensure an Effective Federal Response</t>
  </si>
  <si>
    <t>To hold agencies accountable and increase transparency, Congress should consider, in any future legislation appropriating COVID-19 relief funds, designating all executive agency programs and activities making more than $100 million in payments from COVID-19 relief funds as "susceptible to significant improper payments" for purposes of 31 U.S.C. &amp; sect 3352.</t>
  </si>
  <si>
    <t>The Secretary of Health and Human Services should ensure that the Director of the Centers for Disease Control and Prevention clearly discloses the scientific rationale for any change to testing guidelines at the time the change is made. (Recommendation 1)</t>
  </si>
  <si>
    <t>Department of Health and Human Services: Centers for Medicare and Medicaid Services</t>
  </si>
  <si>
    <t>The Administrator of the Centers for Medicare &amp; Medicaid Services should quickly develop a plan that further details how the agency intends to respond to and implement, as appropriate, the 27 recommendations in the final report of the Coronavirus Commission on Safety and Quality in Nursing Homes, which the Centers for Medicare &amp; Medicaid Services released on September 16, 2020. Such a plan should include milestones that allow the agency to track and report on the status of each recommendation; identify actions taken and planned, including areas where the Centers for Medicare &amp; Medicaid Services determined not to take action; and identify areas where the agency could coordinate with other federal and nonfederal entities. (Recommendation 2)</t>
  </si>
  <si>
    <t>HHS neither agreed nor disagreed with our recommendation. HHS officials highlighted actions that CMS has taken related to Commission recommendations and said it would refer to and act upon the Commission's recommendations, as appropriate. As of May 2021, CMS had developed an internal tracking document that notes the status of each of the Nursing Home Commission's recommendations, the responsible agency for each recommendation, and planned actions for CMS-related recommendations. According to CMS, the agency will be conducting quarterly reviews of the tracking document, holding interim meetings to discuss the recommendations, and conducting outreach to other federal agencies to engage them in this work.</t>
  </si>
  <si>
    <t>Department of Veterans Affairs: Office of the Under Secretary for Health</t>
  </si>
  <si>
    <t>The Department of Veterans Affairs Under Secretary for Health should develop a plan to ensure inspections of state veterans homes occur during the COVID-19 pandemic, which may include using in-person, a mix of virtual and in-person, or fully virtual inspections. (Recommendation 3)</t>
  </si>
  <si>
    <t>On December 7, 2020, VA developed an interim process for reviewing records from State Veterans Homes (SVH), such as evidence that previous corrective action plans were implemented and documentation of infection control assessments, to assess the SVH's compliance with federal regulations. VA reported it implemented this process until a new inspection contract could be awarded and completed 25 of these record reviews. VA awarded a contract in January 2021, to conduct full virtual, blended virtual or on-site SVH inspections, and reported that the contractor began conducting inspections on January 19, 2021, which are ongoing.</t>
  </si>
  <si>
    <t>The Department of Veterans Affairs Under Secretary for Health should collect timely data on COVID-19 cases and deaths in each state veterans home, which may include using data already collected by the Centers for Medicare &amp; Medicaid Services. (Recommendation 4)</t>
  </si>
  <si>
    <t>As of September 2021, VA is publicly reporting on its website data on COVID-19 cases and deaths among residents and staff at 158 out of 158 state veterans homes. We are closing the recommendation as implemented.</t>
  </si>
  <si>
    <t>The Secretary of the Treasury, in coordination with the Commissioner of Internal Revenue, should begin tracking and publicly reporting the number of individuals who were mailed an economic impact payment notification letter and subsequently filed for and received an economic impact payment, and use that information to inform ongoing outreach and communications efforts. (Recommendation 5)</t>
  </si>
  <si>
    <t xml:space="preserve">Treasury and IRS agreed with this recommendation. According to Treasury officials, Treasury began analyzing data in January 2021 on those individuals who received a notice and subsequently filed for, and received, a first-round EIP (EIP 1). According to Treasury officials, they needed additional time  to process and analyze data, because the 2021 filing season had been extended to October 15, 2021. Treasury officials also said that outreach efforts for the advance CTC included reminders to individuals who had not filed a 2020 federal income tax return that they could be eligible to receive EIPs and RRC.
According to Treasury officials, as of December 2021, they have started to analyze the income tax filing responses of individuals who were mailed the first-round EIP outreach letters in September 2020.  They said that preliminary results—which could change as more data become available—suggest that the letters to non-filers modestly increased take-up of the first-round EIP.
</t>
  </si>
  <si>
    <t>The Commissioner of Internal Revenue should update the Form 1040-X instructions to include information on the electronic filing capability for tax year 2019. (Recommendation 6)</t>
  </si>
  <si>
    <t xml:space="preserve"> On November 10, 2021, IRS posted an update of the Form 1040-X instructions on their website. This revision contains the reminder that taxpayers can file Form 1040-X electronically with tax filing software to amend 2019 or later Forms 1040 or 1040-SR. As a result, taxpayers are more likely to be aware of the electronic filing capability, which enables them to file their amended returns effectively and helps reduce government administrative costs associated with paper submissions.</t>
  </si>
  <si>
    <t>The Secretary of Labor should ensure the Office of Unemployment Insurance revises its weekly news releases to clarify that in the current unemployment environment, the numbers it reports for weeks of unemployment claimed do not accurately estimate the number of unique individuals claiming benefits. (Recommendation 7)</t>
  </si>
  <si>
    <t>DOL's weekly news release of December 10, 2020, clarified that the numbers reported for weeks of unemployment insurance (UI) benefits claimed do not represent the number of unique individuals claiming benefits.</t>
  </si>
  <si>
    <t>The Secretary of Labor should ensure the Office of Unemployment Insurance pursues options to report the actual number of distinct individuals claiming benefits, such as by collecting these already available data from states, starting from January 2020 onward. (Recommendation 8)</t>
  </si>
  <si>
    <t>The Director of the Office of Management and Budget should develop and issue guidance directing agencies to include COVID-19 relief funding with associated key risks, such as provisions contained in the CARES Act and other relief legislation that potentially increase the risk of improper payments or changes to existing program eligibility rules, as part of their improper payment estimation methodologies. This should especially be required for already existing federal programs that received COVID-19 relief funding. (Recommendation 9)</t>
  </si>
  <si>
    <t>The Administrator of the Small Business Administration should expeditiously estimate improper payments and report estimates and error rates for the Paycheck Protection Program due to concerns about the possibility that improper payments, including those resulting from fraudulent activity, could be widespread. (Recommendation 10)</t>
  </si>
  <si>
    <t>The Secretary of the Treasury should finish developing and implement a compliance monitoring plan that identifies and responds to risks in the Payroll Support Program to ensure program integrity and address potential fraud, including the use of funds for purposes other than for the continuation of employee wages, salaries, and benefits. (Recommendation 11)</t>
  </si>
  <si>
    <t>In April 2021, GAO confirmed that Treasury had developed, documented, and implemented a risk-based approach to monitor PSP recipients' compliance with the terms of the assistance. Treasury's risk-based approach entails a two level compliance review. In the first level review, automated testing is conducted on all recipients' quarterly reports using factors/thresholds that can trigger recipients being moved to the next review. In the second level review, Treasury analysts conduct a more detailed review of recipients that failed the first level review or were selected for other reasons. Treasury has also developed penalties and a process for remediating noncompliance with PSP agreement terms. As of April 2021, Treasury has identified noncompliance by recipients and applied penalties, as appropriate.</t>
  </si>
  <si>
    <t>GAO-21-142</t>
  </si>
  <si>
    <t>2020 CENSUS: Census Bureau Needs to Assess Data Quality Concerns Stemming from Recent Design Changes</t>
  </si>
  <si>
    <t>Department of Commerce</t>
  </si>
  <si>
    <t>The Secretary of Commerce and the Director of the U.S. Census Bureau should update and implement assessments, evaluations, and coverage measurement efforts to address the effects of the Bureau's response to COVID-19 that we identified, including data quality concerns and potential operational benefits from innovations. (Recommendation 1)</t>
  </si>
  <si>
    <t>Commerce agreed with our recommendation. In May 2021, agency officials provided us with updates of their template and guidance for the Bureau's planned operational assessments demonstrating that authors of the assessments were to include descriptions of changes to operations made due to the COVID-19 pandemic, such as schedule changes. The updates provided concern only the operational assessments, and call for itemized operational changes, but do not include any analysis of the effects of those changes on data quality. In September 2021, Bureau officials indicated that they would be preparing a thematic report on implementation of late design changes once key operational assessments are complete. In order to close this recommendation, the Bureau's assessments, evaluations, and coverage measurement efforts will need to address the effects of the changes to operations, effects such as we identified and inclusive of those on data quality and possible operational benefits that may have been unexpected.</t>
  </si>
  <si>
    <t>GAO-21-265</t>
  </si>
  <si>
    <t>COVID-19: Critical Vaccine Distribution, Supply Chain, Program Integrity, and Other Challenges Require Focused Federal Attention</t>
  </si>
  <si>
    <t>To improve the nation's response to and preparedness for pandemics, the Assistant Secretary for Preparedness and Response should establish a process for regularly engaging with Congress and nonfederal stakeholders, including state, local, tribal, and territorial governments and private industry as the Department of Health and Human Services refines and implements a supply chain strategy for pandemic preparedness, to include the role of the Strategic National Stockpile. (Recommendation 1)</t>
  </si>
  <si>
    <t>The Commissioner of the Food and Drug Administration should, as the agency makes changes to its collection of drug manufacturing data, ensure the information obtained is complete and accessible to help it identify and mitigate supply chain vulnerabilities, including by working with manufacturers and other federal agencies (e.g., the Departments of Defense and Veterans Affairs), and, if necessary, seek authority to obtain complete and accessible information. (Recommendation 2)</t>
  </si>
  <si>
    <t>HHS neither agreed nor disagreed with our recommendation. In HHS's response in January 2021, FDA said that it will consider our recommendation as it continues efforts to enhance relevant authorities and close data gaps. Since then, the agency issued draft guidance for comment in October 2021 advising manufacturers on reporting the amount of each drug they manufacture for commercial distribution, which was required by the Coronavirus Aid, Relief, and Economic Security Act in 2020.  FDA officials said that requiring manufacturers to report the amounts of finished drugs manufactured will provide further insight into the supply chain, but it will not provide the agency with insight into active pharmaceutical ingredient manufacturing.  As such, FDA has also taken steps to increase its authority to collect more complete drug manufacturing data. For example, FDA’s budget justification for fiscal year 2022 included a legislative proposal to further clarify the agency’s authority to require more complete and frequent reporting for finished drug products and in-process material. Also, in June 2021, as part of a government-wide review of critical U.S. supply chains that included drugs and active pharmaceutical ingredients, HHS reported that it will develop and make recommendations to Congress to grant FDA authority to obtain additional supply chain data that would include reporting of more comprehensive drug manufacturing information to the agency and require drug labels to include original manufacturers, among other things. We will continue to monitor action on these efforts and, if implemented, determine whether they satisfy the intent of our recommendation.</t>
  </si>
  <si>
    <t>The Secretary of Health and Human Services should develop and make publicly available a comprehensive national COVID-19 testing strategy that incorporates all six characteristics of an effective national strategy. Such a strategy could build upon existing strategy documents that the Department of Health and Human Services has produced for the public and Congress to allow for a more coordinated pandemic testing approach. (Recommendation 3)</t>
  </si>
  <si>
    <t>The Commissioner of the Food and Drug Administration should, as inspection plans for future fiscal years are developed, ensure that such plans identify, analyze, and respond to the issues presented by the backlog of inspections that could jeopardize the goal of risk-driven inspections. (Recommendation 4)</t>
  </si>
  <si>
    <t>The Commissioner of the Food and Drug Administration should fully assess the agency's alternative inspection tools and consider whether these tools or others could provide the information needed to supplement regular inspection activities or help meet its drug oversight objectives when inspections are not possible in the future. (Recommendation 5)</t>
  </si>
  <si>
    <t>To improve the federal government's response to COVID-19 and preparedness for future pandemics, the Secretary of Health and Human Services should immediately establish an expert committee or use an existing one to systematically review and inform the alignment of ongoing data collection and reporting standards for key health indicators. This committee should include a broad representation of knowledgeable health care professionals from the public and private sectors, academia, and nonprofits. (Recommendation 6)</t>
  </si>
  <si>
    <t>The Assistant Secretary for Preparedness and Response, in coordination with the appropriate offices within the Department of Health and Human Services, should accurately report data in the federal procurement database system and provide information that would allow the public to distinguish between spending on other transaction agreements and procurement contracts. (Recommendation 7)</t>
  </si>
  <si>
    <t>ASPR agreed with our recommendation, and as of April 2021, ASPR officials stated that they have discussed within ASPR the need to consistently identify other transaction agreements in the Federal Procurement Data System (FPDS) and explored how their contract writing system may interface with the FPDS other transaction agreement module in the future. In December 2021, ASPR officials added that in the meantime, they have issued guidance to their contracting teams to manually track other transaction agreements in their contract writing system. We will continue to monitor ASPR’s efforts to implement our recommendation.</t>
  </si>
  <si>
    <t>Department of Labor: Occupational Safety and Health Administration</t>
  </si>
  <si>
    <t>The Assistant Secretary of Labor for Occupational Safety and Health should develop a plan, with time frames, to implement the agency's oversight processes for COVID-19-adapted enforcement methods, as described in its pandemic enforcement policies. (Recommendation 8)</t>
  </si>
  <si>
    <t xml:space="preserve">The Department of Labor (DOL) neither agreed nor disagreed with our recommendation. In May 2021 and December 2021, Occupational Safety and Health Administration (OSHA) officials said that the agency was no longer planning to conduct the oversight outlined in its April and May 2020 pandemic-related enforcement policies, which provided guidance to inspectors for COVID-19-related enforcement until the March 2021 pandemic-related enforcement policy was issued. 
• For oversight of remote inspections, in May 2021, officials said that follow-up for some, but not all, remotely-conducted inspections would be performed according to area offices’ discretion as part of OSHA’s COVID-19 National Emphasis Program (NEP), as resources permit area offices to focus more on programmed inspections. 
• For oversight of informal inquiries conducted in place of inspections, in December 2021, officials said that follow-up inspections could only be conducted when an initial inspection had occurred, not when an initial informal inquiry had occurred. Instead, officials said the agency plans to conduct an overall assessment of its efforts during the pandemic once the pandemic is no longer impacting OSHA’s enforcement activities, and that this assessment will include an analysis of the agency’s use of remote inspections and informal inquiries.
• For oversight of citation discretion, in December 2021, officials said that they had reviewed the six instances of citation discretion documented in the OSHA Information System (OIS). They confirmed that hazard abatement occurred in five instances, and planned a follow-up inspection for the sixth. Officials noted that, although they are not able to track whether citation discretion was used but not documented in OIS, there has been no indication that this is of any significant concern.
</t>
  </si>
  <si>
    <t>The Assistant Secretary of Labor for Occupational Safety and Health should ensure that the Occupational Safety and Health Administration Information System includes comprehensive information on use of the agency's COVID-19-adapted enforcement methods sufficient to inform its oversight processes for these methods. (Recommendation 9)</t>
  </si>
  <si>
    <t>The Department of Labor (DOL) neither agreed nor disagreed with our recommendation. Throughout the pandemic, the Occupational Safety and Health Administration (OSHA) made several OSHA Information System (OIS) updates to better track the agency’s use of COVID-19-adapted enforcement methods, including adding OIS codes to identify inspections conducted remotely and inspections related to COVID-19. OIS continues to be unable to systematically differentiate between typical informal inquiries and informal inquiries used in place of inspections due to pandemic-related constraints. In December 2021, officials stated that any notes regarding an informal inquiry being used in place of an inspection would be part of the OIS case file, which could be reviewed individually, and that although there is no automated report available, they do not believe that impedes OSHA’s ability to conduct COVID-19-related enforcement. Because OSHA is no longer planning to conduct its planned oversight of informal inquiries used in place of inspections, the need to systematically identify this subset of all informal inquiries is no longer essential. For citation discretion, in December 2021, officials said that they completed their review of the six instances of citation discretion recorded in OIS and corrected any instances of the relevant OIS code being entered improperly. Officials noted that, although they are not able to track whether citation discretion was used but not documented in OIS, there has been no indication that this is of any significant concern. OSHA generally ended use of pandemic-related citation discretion in July 2021. In December 2021, OSHA officials said that OSHA will assess what changes, if any, should be made to OIS during the post-pandemic assessment that OSHA will conduct.</t>
  </si>
  <si>
    <t>The Assistant Secretary of Labor for Occupational Safety and Health should determine what additional data may be needed from employers or other sources to better target the agency's COVID-19 enforcement efforts. (Recommendation 10)</t>
  </si>
  <si>
    <t>Department of Commerce: National Oceanic and Atmospheric Administration: National Marine Fisheries Service</t>
  </si>
  <si>
    <t>The Assistant Administrator for the National Oceanic and Atmospheric Administration Fisheries should develop a mechanism to track the progress of states, tribes, and territories in meeting timelines established in spend plans to disburse funds in an expedited and efficient manner. (Recommendation 11)</t>
  </si>
  <si>
    <t xml:space="preserve">In February 2021, NOAA developed an electronic tracking tool to track the disbursement of funds to fisheries participants, and as of July 2021, the agency was regularly inputting data into this tool to monitor the progress of states, tribes, and territories to disburse funds. </t>
  </si>
  <si>
    <t>Department of Labor: Employment and Training Administration: Office of Unemployment Insurance</t>
  </si>
  <si>
    <t>The Secretary of Labor should ensure the Office of Unemployment Insurance collects data from states on the amount of overpayments recovered in the Pandemic Unemployment Assistance program, similar to the regular unemployment insurance program. (Recommendation 12)</t>
  </si>
  <si>
    <t>The Administrator of the Small Business Administration should develop and implement portfolio-level data analytics across Economic Injury Disaster Loan program loans and advances made in response to COVID-19 as a means to detect potentially ineligible and fraudulent applications. (Recommendation 13)</t>
  </si>
  <si>
    <t>GAO-21-251</t>
  </si>
  <si>
    <t>TAX FILING: Actions Needed to Address Processing Delays and Risks to the 2021 Filing Season</t>
  </si>
  <si>
    <t>The Commissioner of Internal Revenue should revise IRS's estimates for resolving its backlog of work from the 2020 filing season. (Recommendation 1)</t>
  </si>
  <si>
    <t>The Commissioner of Internal Revenue should track business refund processing, such as through IRS's weekly performance tracking. (Recommendation 2)</t>
  </si>
  <si>
    <t>IRS disagreed with this recommendation. In February 2021, IRS stated that it tracks, and management uses, information on the timeliness of business refund processing, and that a report to track business refunds will not be a useful mechanism for reducing interest on business refunds. We maintain that this recommendation is valid. During our review, IRS could not tell us the extent to which business tax refunds were delayed during the 2020 filing season because it does not monitor and report on this information. As a result, IRS does not know how well it is processing business returns with refunds, or the extent to which it will have to pay refund interest, which was $3 billion in fiscal year 2020. We will continue to monitor this issue.</t>
  </si>
  <si>
    <t>The Commissioner of Internal Revenue should conduct an assessment to comprehensively identify barriers taxpayers face to e-filing business-related returns. (Recommendation 3)</t>
  </si>
  <si>
    <t>The Commissioner of Internal Revenue should, after completing the barrier assessment in recommendation 3, determine what actions IRS could take to address the barriers and implement those actions, as feasible. (Recommendation 4)</t>
  </si>
  <si>
    <t>The Commissioner of Internal Revenue should identify and consider implementing actions to transition staff currently on weather and safety leave to active work status, as appropriate. This could include reassigning staff to other tasks that can be performed remotely. (Recommendation 5)</t>
  </si>
  <si>
    <t>The Commissioner of Internal Revenue should identify and document all risks to the 2021 filing season; conduct a comprehensive risk assessment, including determining the likelihood of these risks occurring and potential impact of these risks on IRS's ability to carry out its mission-essential functions; and identify options to respond to each identified risk. (Recommendation 6)</t>
  </si>
  <si>
    <t>The Commissioner of Internal Revenue should, after completing the comprehensive risk assessment in recommendation 6, monitor risks, and communicate IRS's plans to manage risks and provide status updates to stakeholders. (Recommendation 7)</t>
  </si>
  <si>
    <t>GAO-21-370</t>
  </si>
  <si>
    <t>COVID-19 HOUSING PROTECTIONS: Moratoriums Have Helped Limit Evictions, but Further Outreach Is Needed</t>
  </si>
  <si>
    <t>The Director of the Centers for Disease Control and Prevention, in coordination with other relevant federal entities, should develop and implement a communication and outreach plan designed to ensure that eligible renters and property owners are aware of and able to use the agency's moratorium to prevent eviction. (Recommendation 1)</t>
  </si>
  <si>
    <t>GAO-21-231</t>
  </si>
  <si>
    <t>IMPORTED SEAFOOD SAFETY: FDA Should Improve Monitoring of Its Warning Letter Process and Better Assess Its Effectiveness</t>
  </si>
  <si>
    <t>The Commissioner of FDA should establish a process to monitor whether the agency is consistently following key procedures and meeting key goals for its imported seafood warning letters, and take corrective action when necessary. This could be done through regularly analyzing data that FDA collects, such as those in CMS and FACTS. (Recommendation 1)</t>
  </si>
  <si>
    <t>FDA agreed with our recommendation that it establish a process to monitor whether the agency is consistently following key procedures and key goals for its imported seafood warning letters, and take corrective action when necessary. In December 2021, FDA stated that it is developing a warning letter tracking dashboard that will be used to gather and analyze relevant data, such as those in CMS and FACTS, to enable the agency to focus on monitoring follow-up activity timeframes. In addition, FDA is working on updating a Field Management Directive to clarify the agency's goal for official action indicated (OAI) follow-up inspections and to ensure final OAI classifications are made in a timely manner. We will continue to follow up with FDA on these open recommendations.</t>
  </si>
  <si>
    <t>The Commissioner of FDA should develop performance goals and measures to assess the effectiveness of its warning letters in ensuring the safety of imported seafood. Such measures could include, but need not be limited to, the percentage of warning letters cases that have been resolved, either through a closeout letter or import alert placement, within 1 year of being issued. (Recommendation 2)</t>
  </si>
  <si>
    <t>FDA agreed with our recommendation to develop performance goals and measures to assess the effectiveness of its warning letters in ensuring the safety of imported seafood. As of December 2021, FDA stated that it is continuing to evaluate and establish measures that could assist the agency in better assessing the effectiveness of its warning letter strategies to ensure the safety of imported seafood, including the percentage of warning letters cases that have been resolved through a close-out letter, import alert, or other appropriate action, within 1 year of issuance. In addition, FDA is in the process of expanding performance measures to include measures specific to both seafood and compliance and enforcement strategies.</t>
  </si>
  <si>
    <t>GAO-21-445T</t>
  </si>
  <si>
    <t>VA ACQUISITION MANAGEMENT: Comprehensive Supply Chain Management Strategy Key to Address Existing Challenges</t>
  </si>
  <si>
    <t>Department of Veterans Affairs</t>
  </si>
  <si>
    <t>The Secretary of Veterans Affairs should ensure the Veterans Health Administration (VHA) Assistant Under Secretary for Health for Support develops a comprehensive supply chain management strategy that outlines how VHA's various supply chain initiatives are related to each other and to VA-wide initiatives. This strategy should link to VA's overall plans to address its broader acquisition management challenges and reflect key practices of organizational transformations, including an implementation plan with key milestones. (Recommendation 1)</t>
  </si>
  <si>
    <t>VA officials expressed verbal agreement with this recommendation. To implement this recommendation, VA needs to develop a comprehensive supply chain management strategy that addresses the interrelationships between its various modernization relationships, and reflects key practices of organizational transformations, including an implementation plan with key milestones. In November 2021, VA's Chief Acquisition Officer noted that his office is leading an agency-wide supply chain assessment, which he hopes will be completed in 2022 and used to develop VA's supply chain strategy.</t>
  </si>
  <si>
    <t>GAO-21-318</t>
  </si>
  <si>
    <t>GRANTS MANAGEMENT: OMB Should Collect and Share Lessons Learned from Use of COVID-19-Related Grant Flexibilities</t>
  </si>
  <si>
    <t>The Director of OMB should collect and share across the federal government lessons agencies learned regarding the use of COVID-19-related grant flexibilities.</t>
  </si>
  <si>
    <t>The Office of Management and Budget (OMB) generally agreed with the recommendation to collect and share lessons learned regarding the use of COVID-19-related grant flexibilities. In August 2021, OMB staff reported taking action consistent with our recommendation. For example, OMB staff told us that in April 2021 they consulted on COVID-19-related grant flexibilities with four agencies comprising the Grant Executive Steering Committee. To fully address this recommendation, OMB will need to engage a wider number of agencies across the federal government to collect and share lessons learned about the grant flexibilities. We will continue to monitor OMB's progress in addressing this recommendation.</t>
  </si>
  <si>
    <t>GAO-21-387</t>
  </si>
  <si>
    <t>COVID-19: Sustained Federal Action Is Crucial as Pandemic Enters Its Second Year</t>
  </si>
  <si>
    <t>The Secretary of Health and Human Services should make the Department's different sources of publicly available COVID-19 data accessible from a centralized location on the internet. This could improve the federal government's communication with the public about the ongoing pandemic.  (Recommendation 1)</t>
  </si>
  <si>
    <t>The Secretary of Health and Human Services should finalize and implement a post-payment review process to validate COVID-19 Uninsured Program claims and to help ensure timely identification of improper payments, including those resulting from potential fraudulent activity, and recovery of overpayments. (Recommendation 2)</t>
  </si>
  <si>
    <t>The Secretary of Health and Human Services should ensure that the Director of the Centers for Disease Control and Prevention collects data specific to the COVID-19 vaccination rates in nursing homes and makes these data publicly available to better ensure transparency and that the necessary information is available to improve ongoing and future vaccination efforts for nursing home residents and staff. (Recommendation 3)</t>
  </si>
  <si>
    <t>HHS neither agreed nor disagreed with our recommendation. In March 2021, HHS said it was working towards better data transparency and noted that nursing homes have an opportunity to voluntarily report data through the National Healthcare Safety Network tracking system. On May 13, 2021, CMS issued an interim final rule establishing Long-Term Care Facility Vaccine Immunization Requirements for Residents and Staff, including for nursing homes. The rule requires facilities to report COVID-19 vaccination status of residents and staff to CDC. According to CDC, the new vaccination reporting requirement will not only assist in monitoring vaccine uptake among residents and staff, but will also aid in identifying facilities that may be in need of additional resources and assistance to respond to the COVID-19 pandemic. As of June 10, 2021, CMS has posted resident and staff vaccination rates for over 15,000 Medicare and Medicaid certified nursing homes on a public COVID-19 Nursing Home Data tracking website.</t>
  </si>
  <si>
    <t>The Secretary of Health and Human Services should ensure that the Administrator of the Centers for Medicare &amp; Medicaid Services, in consultation with the Centers for Disease Control and Prevention, requires nursing homes to offer COVID-19 vaccinations to residents and staff and design and implement associated quality measures. (Recommendation 4)</t>
  </si>
  <si>
    <t>HHS neither agreed nor disagreed with our recommendation. On April 15, 2021, CMS issued a proposed rule that includes, among other things, a proposal to adopt a new quality measure for skilled nursing facilities called COVID-19 Vaccination Coverage among Healthcare Personnel. The measure would require facilities to submit data on COVID-19 staff vaccination beginning on October 1, 2021, and would be used as part of CMS's quality reporting program beginning in fiscal year 2023. On May 13, 2021, CMS also issued an interim final rule that establishes new requirements for nursing homes to develop and implement policies and procedures for educating residents, their representatives, and staff members about the COVID-19 vaccine and for offering these vaccines to each resident and staff member. Facilities are  assessed for compliance with the new requirements, which became effective on May 21, 2021. We will continue to monitor HHS's progress toward implementing this recommendation.</t>
  </si>
  <si>
    <t>The Department of Veterans Affairs Under Secretary for Health should develop metrics to assess the number of vaccines administered by vaccine rollout phase to better assess progress and make any necessary adjustments as needed.  (Recommendation 5)</t>
  </si>
  <si>
    <t>VA agreed with our recommendation and stated that its goal is to vaccinate all eligible veterans and employees who want to be vaccinated in 2021. In June 2021, VA provided us with evidence that it is tracking the number of vaccines administered by priority group. For example, VA has metrics on the number of vaccinated and unvaccinated veterans aged 75 and older.</t>
  </si>
  <si>
    <t>The Department of Veterans Affairs Under Secretary for Health should develop preliminary vaccination targets for when it will move from one vaccination phase to another; or within one phase, from one group of veterans to another. (Recommendation 6)</t>
  </si>
  <si>
    <t>VA concurred in principle with our recommendation. VA told us that it did not independently develop vaccination targets for moving from one phase to another. Rather, according to VA, it followed CDC guidance which called for a phased approach and flexibility to ensure efficient use of vaccines while supply was limited. According to VA, it is no longer using a phased approach and vaccine supply in the United States is no longer limited. Therefore, we are closing our recommendation as not implemented because VA is no longer using a phased approach to administer vaccines.</t>
  </si>
  <si>
    <t>The Department of Veterans Affairs Under Secretary for Health should collect data on the number of staff and veterans who do not show up for a vaccination appointment to better monitor for completion of the second dose of the vaccine. (Recommendation 7)</t>
  </si>
  <si>
    <t>VA agreed with our recommendation. In June 2021, VA provided us with evidence that is tracking the number of vaccines administered by priority group, including VHA health care staff, VA staff, and veterans. For example, it's Veteran Outreach Tool includes data on vaccination status, including if a veteran is interested in receiving or refused vaccination, received a vaccine from VA or an outside provider, and if a veteran is overdue for their second dose of Moderna's or Pfizer's vaccine. According to VA, providers use these data for individual veteran outreach and scheduling. VA's actions meet the intent of our recommendation, which was to use data to track vaccine administration and target outreach to improve completion of vaccine regimens.</t>
  </si>
  <si>
    <t>The Secretary of Health and Human Services should ensure that the Food and Drug Administration and the Centers for Disease Control and Prevention work with the Assistant Secretary of Labor for Occupational Safety and Health to develop a process for sharing information to facilitate decision-making and guidance consistency related to devices with emergency use authorization.  (Recommendation 8)</t>
  </si>
  <si>
    <t>The Assistant Secretary of Labor for Occupational Safety and Health should work with the Food and Drug Administration and the Centers for Disease Control and Prevention to develop a process for sharing information to facilitate decision-making and guidance consistency related to devices with emergency use authorization. (Recommendation 9)</t>
  </si>
  <si>
    <t>As the Food and Drug Administration develops a transition plan for devices with emergency use authorizations, the Commissioner should specify a reasonable timeline and process for transitioning authorized devices to clearance, approval, or appropriate disposition that takes into account input from stakeholders. (Recommendation 10)</t>
  </si>
  <si>
    <t xml:space="preserve">HHS concurred with this recommendation. In March 2021, FDA stated that it believes it is important to provide such a transition period to allow sponsors to meet any additional requirements. In addition, FDA stated it will provide the transition plan in the form of draft guidance for public comment so the agency can work to incorporate suggestions from those impacted by the transition. In May 2021, FDA reiterated its intent to address our recommendation and the agency's plan to issue draft guidance. FDA stated that given volume of device EUAs, the agency recognizes the need for transparency regarding the timeline and approach for transitioning from EUA to marketing authorization. In December 2021, FDA issued a "Transition Plan for Medical Devices Issued Emergency Use Authorizations During the Coronavirus Disease 2019 Public Health Emergency: Draft Guidance for Industry and FDA Staff". The guidance outlines both a timeline for advance notice of termination of EUA declarations and recommendations for manufacturers to prepare marketing submission for clearance or approval of devices when they wish to continue distributing devices with EUAs. FDA is seeking comment from stakeholders on the draft guidance through March 23, 2022. FDA’s actions fulfill the intent of our recommendation. </t>
  </si>
  <si>
    <t>The Director of the Centers for Disease Control and Prevention should incorporate key elements of a national strategy in the agency's COVID-19 Response Health Equity Strategy. These elements include (1) specific actions to achieve intermediate outcomes, such as increased access to testing; (2) how intermediate outcomes should be prioritized within its four broad priority areas; (3) who will implement actions to achieve intermediate outcomes; and (4) how the strategy relates to other relevant strategies.  (Recommendation 11)</t>
  </si>
  <si>
    <t>The Director of the Centers for Disease Control and Prevention should take steps to ensure more complete reporting of race and ethnicity information for recipients of COVID-19 vaccinations, such as working with states and jurisdictions to facilitate consistent collecting and reporting of this information. (Recommendation 12)</t>
  </si>
  <si>
    <t>The Secretary of Agriculture should direct the Administrator of the Agricultural Marketing Service to issue guidance, such as an acquisition alert or a reminder to contracting officials, on the use of the COVID-19 National Interest Action code for the Farmers to Families Food Box Program or successor food distribution program to ensure it accurately captures COVID-19-related contract obligations in support of the program. (Recommendation 13)</t>
  </si>
  <si>
    <t>The U.S. Department of Agriculture neither agreed nor disagreed with our recommendation. In February 2021, following our identification of contract data reporting challenges using the COVID-19 National Interest Action code for the Farmers to Families Food Box Program, Agricultural Marketing Service officials said they conducted training with staff to review National Interest Action code data entry protocols. At that time, a senior Agricultural Marketing Service official also sent an email reminder to procurement division personnel about OMB's guidance on the use of the COVID-19 National Interest Action code. Following this training and email, officials took action to retroactively report contract actions for the program with the National Interest Action code. In May 2021, the Agricultural Marketing Service updated its instructions for entering contract actions into the Federal Procurement Data System to include a reminder to utilize the proper National Interest Action code, if applicable.</t>
  </si>
  <si>
    <t>The Secretary of Agriculture should direct the Administrator of the Agricultural Marketing Service to assess the contracting personnel needed to fully execute the award and administration of existing contracts in support of the Farmers to Families Food Box Program or successor future food distribution program, and take the necessary steps to ensure it has adequate contracting staff in place to award and administer any future contracts for the program. (Recommendation 14)</t>
  </si>
  <si>
    <t>The Secretary of Labor should ensure the Office of Unemployment Insurance collects data from states on the amount of overpayments waived in the Pandemic Unemployment Assistance program, similar to the regular unemployment insurance program. (Recommendation 15)</t>
  </si>
  <si>
    <t>The Commissioner of Internal Revenue should periodically review control activities for issuing direct payments to individuals to determine that the activities are designed and implemented appropriately as IRS disburses a third round of Economic Impact Payments and prepares for advance payments on the Child Tax Credit. These control activities should include appropriate testing procedures, quality assurance reviews, and processes that ensure payments distributed by tax partners reach the intended recipients.  (Recommendation 16)</t>
  </si>
  <si>
    <t xml:space="preserve">IRS took steps to implement our recommendations, such as updating control procedures for issuing direct payments to individuals. Additionally, individuals had the opportunity to update their bank account information during the 2021 filing season, which ran from February 12 through May 17, 2021.  IRS officials said that the updated procedures resulted in a low number of EIP 3 payments being sent to incorrect bank accounts. Additionally, officials anticipated the same for July 2021 advance CTC payments. The number of direct payments that were rejected for EIP 2 was over 5.3 million and for EIP 3 it was over 2.5 million. Additionally, for the July 2021 advance CTC payments, over 500,000 direct payments were rejected.
</t>
  </si>
  <si>
    <t>Recommendation 17</t>
  </si>
  <si>
    <t>The Secretary of Agriculture should ensure that the Administrator of the Food and Nutrition Service (1) provides sufficient context to help stakeholders and the public understand and interpret data on federal nutrition assistance programs during the pandemic and (2) discloses potential sources of error that may affect data quality during the pandemic, such as manual processing. For example, the agency could publish key information from its internal communications plan that it developed for the January 2021 data release and include additional table notes in subsequent data releases to help explain these issues. (Recommendation 17)</t>
  </si>
  <si>
    <t>Recommendation 18</t>
  </si>
  <si>
    <t>The Commissioner of Internal Revenue should leverage employee counts from Form 941, Employer's Quarterly Federal Tax Return, and Form 943, Employer's Annual Federal Tax Return for Agricultural Employees, to identify potentially ineligible COVID-19 related sick and family leave credit claims, and address discrepancies the Internal Revenue Service deems significant. (Recommendation 18)</t>
  </si>
  <si>
    <t>IRS implemented our recommendation.  Specifically, IRS’s September 2021 compliance plan states that the agency will use Form 941 and Form 943 line 1 data in conjunction with W-2, Wage and Tax Statement, information and additional data to identify potentially ineligible COVID-19 related credit claims for possible examination. Leveraging available tax data will improve the effectiveness of IRS’s efforts to ensure ineligible claimants do not keep leave credit benefits they were not entitled to.</t>
  </si>
  <si>
    <t>Recommendation 19</t>
  </si>
  <si>
    <t>The Commissioner of Internal Revenue should conduct outreach to employment tax return filers to educate and promote accurate reporting of employee counts on Form 941, Employer's Quarterly Federal Tax Return, and Form 943, Employer's Annual Federal Tax Return for Agricultural Employees. (Recommendation 19)</t>
  </si>
  <si>
    <t>In May 2021, IRS released a "tax tip" for employment tax return filers reminding them to ensure that line 1 of their return is accurate and referring employers to the form instructions for details. This information could support compliance efforts, which can result in multiple benefits, including helping taxpayers understand their responsibilities for tax compliance and decreasing potentially ineligible credit claims.</t>
  </si>
  <si>
    <t>Recommendation 20</t>
  </si>
  <si>
    <t>The Administrator of the Small Business Administration should conduct and document a fraud risk assessment for the Economic Injury Disaster Loan program. (Recommendation 20)</t>
  </si>
  <si>
    <t>Recommendation 21</t>
  </si>
  <si>
    <t>The Administrator of the Small Business Administration should develop a strategy that outlines specific actions to address assessed fraud risks in the Economic Injury Disaster Loan program on a continuous basis. (Recommendation 21)</t>
  </si>
  <si>
    <t>Recommendation 22</t>
  </si>
  <si>
    <t>The Administrator of the Small Business Administration should implement a comprehensive oversight plan to identify and respond to risks in the Economic Injury Disaster Loan program to help ensure program integrity, achieve program effectiveness, and address potential fraud.(Recommendation 22)</t>
  </si>
  <si>
    <t>Recommendation 23</t>
  </si>
  <si>
    <t>The Administrator of the Small Business Administration should conduct and document a fraud risk assessment for the Paycheck Protection Program.  (Recommendation 23)</t>
  </si>
  <si>
    <t>Recommendation 24</t>
  </si>
  <si>
    <t>The Administrator of the Small Business Administration should develop a strategy that outlines specific actions to monitor and manage fraud risks in the Paycheck Protection Program on a continuous basis. (Recommendation 24)</t>
  </si>
  <si>
    <t>Recommendation 25</t>
  </si>
  <si>
    <t>The Federal Emergency Management Agency Administrator should adhere to the agency's protocols listed in its updated 2019 Tribal Consultation Policy by obtaining tribal input via the four phases of the tribal consultation process when developing new policies and procedures related to COVID-19 assistance. (Recommendation 25)</t>
  </si>
  <si>
    <t>Recommendation 26</t>
  </si>
  <si>
    <t>The Federal Emergency Management Agency Administrator should provide timely and consistent technical assistance to support tribal governments' efforts to request and receive Public Assistance as direct recipients, including providing additional personnel, if necessary, to ensure that tribal nations are able to effectively respond to COVID-19.  (Recommendation 26)</t>
  </si>
  <si>
    <t>Recommendation 27</t>
  </si>
  <si>
    <t>Department of Education: Office of the Secretary</t>
  </si>
  <si>
    <t>The Secretary of Education should regularly collect and publicly report information on school districts' financial commitments (obligations), as well as outlays (expenditures) in order to more completely reflect the status of their use of federal COVID-19 relief funds. For example, Education could modify its annual report on state and school district spending data to include obligations data in subsequent reporting cycles. (Recommendation 27)</t>
  </si>
  <si>
    <t>Recommendation 28</t>
  </si>
  <si>
    <t>The Director of the Office of Management and Budget should work in consultation with federal agencies and the audit community (e.g., agency Offices of Inspector General; National Association of State Auditors, Comptrollers, and Treasurers; and American Institute of Certified Public Accountants), to the extent practicable, to incorporate appropriate measures in the Office of Management and Budget's process for preparing single audit guidance, including the annual Single Audit Compliance Supplement, to better ensure that such guidance is issued in a timely manner and is responsive to users' input and needs. (Recommendation 28)</t>
  </si>
  <si>
    <t>GAO-21-103</t>
  </si>
  <si>
    <t>DEPOT MAINTENANCE: DOD Should Improve Pandemic Plans and Publish Working Capital Fund Policy</t>
  </si>
  <si>
    <t>Department of Defense: Office of the Secretary of Defense</t>
  </si>
  <si>
    <t>The Secretary of Defense should ensure that the Under Secretary of Defense for Acquisition and Sustainment develop guidance to ensure that depot management and civilian personnel are aware of their mission-essential status and the need to support readiness during a long-term crisis affecting the DOD depot workforce. (Recommendation 1)</t>
  </si>
  <si>
    <t>The Secretary of Defense should ensure that the Under Secretary of Defense for Acquisition and Sustainment develop a communications plan to ensure that depot management and civilian personnel are aware of their mission-essential status and the need to support readiness during a long-term crisis affecting the depot workforce. (Recommendation 2)</t>
  </si>
  <si>
    <t>The Department of Defense (DOD) concurred with the recommendation and in June 2021 created a website that includes the most current guidance, information, and resources available for members of the DOD, civilian workforce, Defense Industrial Base and the general public in regards to COVID-19. The Department stated they will continue to use this platform to provide clear guidance to all members of the DOD before and during any long-term crisis to help continue operations and minimize confusion among the workforce.</t>
  </si>
  <si>
    <t>Department of Defense: United States Marine Corps</t>
  </si>
  <si>
    <t>The Commandant of the Marine Corps should ensure that the Marine Corps Maintenance Command formally record lessons learned in response to the COVID-19 pandemic, and use lessons learned to update depot-specific contingency plans. (Recommendation 3)</t>
  </si>
  <si>
    <t>The Commandant of the Marine Corps should ensure that the Marine Corps Maintenance Command develop exercises for Marine Corps Production Plants to support productivity during any long-term crisis affecting the depot workforce. (Recommendation 4)</t>
  </si>
  <si>
    <t>Department of Defense: Department of the Navy</t>
  </si>
  <si>
    <t>The Secretary of the Navy should ensure that Naval Air Systems Command and the Commander, Fleet Readiness Centers formally record lessons learned in response to the COVID-19 pandemic, and use lessons learned to update depot-specific contingency plans. (Recommendation 5)</t>
  </si>
  <si>
    <t>The Department of Defense concurred with the recommendation and in May 2021 Commander, Fleet Readiness Center developed a pandemic response plan and included it in its contingency plan. More specifically, COMFRC received, reviewed and archived lessons learned from its subordinate commands and depots and monitored those entities to ensure the lessons learned were acted upon. Based on the lessons learned, COMFRC developed and included "Annex E - Pandemic Response Plan" to their Continuity of Operations Implementation Plan. The annex provides a framework for the continuity of operations for COMFRC headquarters and its depots by identifying actions and responsibilities that will help minimize the impact of a pandemic. Improving guidance to depots, updating contingency plans to address a long-term crisis impacting the depot workforce, and using lessons learned from the COVID-19 pandemic to develop exercises, will help the depots protect the workforce and maintain productivity during a future crisis.</t>
  </si>
  <si>
    <t>The Secretary of the Navy should ensure that Naval Air Systems Command and the Commander, Fleet Readiness Centers develop exercises to support productivity during any long-term crisis affecting the depot workforce. (Recommendation 6)</t>
  </si>
  <si>
    <t>Department of Defense: Department of the Air Force</t>
  </si>
  <si>
    <t>The Secretary of the Air Force should ensure that Air Force Material Command and the Air Force Sustainment Center formally record lessons learned in response to the COVID-19 pandemic, and use lessons learned to update depot-specific contingency plans. (Recommendation 7)</t>
  </si>
  <si>
    <t>The Secretary of the Air Force should ensure that Air Force Material Command and the Air Force Sustainment Center develop exercises to support productivity during any long-term crisis affecting the depot workforce. (Recommendation 8)</t>
  </si>
  <si>
    <t>GAO-21-334</t>
  </si>
  <si>
    <t>COVID-19: HHS Should Clarify Agency Roles for Emergency Return of U.S. Citizens during a Pandemic</t>
  </si>
  <si>
    <t>The Secretary of Health and Human Services should revise or develop new emergency repatriation response plans that clarify agency roles and responsibilities, including those for an evacuation and quarantine, during a pandemic. (Recommendation 1)</t>
  </si>
  <si>
    <t>HHS agreed with the recommendation and, in December 2021, noted that it is taking a variety of steps to implement it. In June 2021, the Administration for Children and Families (ACF) rescinded the 2016 National Emergency Repatriation Plan and subsequently issued the National Emergency Repatriation Framework, which specifies that ACF has responsibility for coordinating HHS repatriation efforts. According to ACF, this framework addresses the recommendation and was reviewed and approved by federal stakeholders, including the Centers for Disease Control and Prevention (CDC) and the Office of the Assistant Secretary for Preparedness and Response (ASPR). However, CDC stated that it has not agreed to the roles specified and ASPR did not provide any comments in response to the status of this recommendation. Also, ACF noted that further conversation is required within HHS to distinguish ACF repatriation operations and authorities from other evacuation and quarantine missions. Until HHS and its component agencies have an agreed upon plan that outlines agency roles and responsibilities, including those for an evacuation and quarantine, HHS will not be prepared for a repatriation event in response to a pandemic such as COVID-19.</t>
  </si>
  <si>
    <t>The Secretary of Health and Human Services should plan and conduct regular exercises with relevant stakeholders, including federal partners, state, local, and territorial governments, to test repatriation plans in response to a pandemic and update relevant plans based on lessons learned. (Recommendation 2)</t>
  </si>
  <si>
    <t>HHS agreed with this recommendation and in December 2021 stated it is taking steps to implement it. Specifically, the Administration for Families and Children (ACF) informed us they are planning to conduct repatriation exercises which will involve three states to test their State Emergency Repatriation Plan. This is a positive step and GAO will continue to monitor the extent to which these exercises include all relevant stakeholders, including other federal agencies, and test any agreed upon repatriation plans in response to a pandemic.</t>
  </si>
  <si>
    <t>GAO-21-492T</t>
  </si>
  <si>
    <t>INDIAN EDUCATION: Schools Need More Assistance to Provide Distance Learning</t>
  </si>
  <si>
    <t>Department of the Interior: Bureau of Indian Education</t>
  </si>
  <si>
    <t>The Director of BIE should provide comprehensive guidance to schools on distance learning to ensure they have the information to create and maintain effective distance learning programs during extended school building closures. (Recommendation 1)</t>
  </si>
  <si>
    <t>When we confirm what actions the agency has taken in response to this recommendation, we will provide updated information.</t>
  </si>
  <si>
    <t>The Director of BIE should work with Indian Affairs' Office of Information Management Technology to develop and implement written policies and procedures for collecting timely information on BIE-operated schools' technology needs. (Recommendation 2)</t>
  </si>
  <si>
    <t>GAO-21-369R</t>
  </si>
  <si>
    <t>VA Health Care: Additional Data Needed to Inform the COVID- 19 Response in Community Living Centers</t>
  </si>
  <si>
    <t>The Department of Veterans Affairs Under Secretary for Health should compile and review facility-specific COVID-19 data on Community Living Center staff cases and deaths on a regular basis to inform the agency's response to the pandemic or future infectious disease outbreaks. (Recommendation 1)</t>
  </si>
  <si>
    <t>GAO-21-364</t>
  </si>
  <si>
    <t>COVID-19: TSA Could Better Monitor Its Efforts to Reduce Infectious Disease Spread at Checkpoints</t>
  </si>
  <si>
    <t>Department of Homeland Security: Transportation Security Administration</t>
  </si>
  <si>
    <t>The TSA Administrator should take steps to ensure more complete monitoring of TSO implementation of measures to reduce the spread of infectious diseases at screening checkpoints. (Recommendation 1)</t>
  </si>
  <si>
    <t>The TSA Administrator should take steps to analyze available data related to the implementation of its COVID-19 measures to identify patterns of successes and failures across all airports, and use its findings to share lessons learned and remediate any deficiencies. (Recommendation 2)</t>
  </si>
  <si>
    <t>GAO-21-478</t>
  </si>
  <si>
    <t>2020 CENSUS: Innovations Helped with Implementation, but Bureau Can Do More to Realize Future Benefits</t>
  </si>
  <si>
    <t>The Secretary of Commerce and the Director of the U.S. Census Bureau should track the Bureau's future design innovations within the Bureau's cost estimation and budget execution framework (Recommendation 1).</t>
  </si>
  <si>
    <t>The Secretary of Commerce and the Director of the U.S. Census Bureau should for future decennials research and test how innovations or design changes affect the methodologies and time required for post-data collection steps. (Recommendation 2).</t>
  </si>
  <si>
    <t>The Secretary of Commerce and the Director of the U.S. Census Bureau should identify and report additional measures on the effectiveness of optimization as part of the Bureau's operational assessments and evaluations (Recommendation 3).</t>
  </si>
  <si>
    <t>GAO-21-351</t>
  </si>
  <si>
    <t>SOFTWARE DEVELOPMENT: DOD Faces Risks and Challenges in Implementing Modern Approaches and Addressing Cybersecurity Practices</t>
  </si>
  <si>
    <t>The Secretary of Defense should direct the Chief Information Officer to revisit program risk ratings for its next submission to the federal IT Dashboard for the programs where the DOD CIO's program risk ratings indicated less risk than GAO's assessments of program risk. (Recommendation 1)</t>
  </si>
  <si>
    <t>In October 2021, the Department of Defense (DOD) described steps it has taken and plans to take to address this recommendation. Specifically, the department stated that it tasked components to review risk ratings that indicated less risk than GAO's risk ratings and to report findings to inform their component Chief Information Officers (CIOs) next risk ratings submission to DOD CIO. In addition, the department stated that it will assess component CIO risk ratings before posting final risk ratings to the Federal IT Dashboard by November 2021. GAO also has ongoing work assessing, among other things, program risk levels and we will update the status of this recommendation when appropriate.</t>
  </si>
  <si>
    <t>The Secretary of Defense should direct the Under Secretary of Defense for Acquisition and Sustainment, in consultation with appropriate internal and external stakeholders, to ensure the data strategies and data collection efforts for the business system and software acquisition pathways define, collect, automate, and share, with the appropriate level of visibility, the metrics necessary for stakeholders to monitor acquisitions and that are critical to the department's ability to assess acquisition performance. (Recommendation 2)</t>
  </si>
  <si>
    <t>In October 2021, DOD described steps it has taken and plans to take to address this recommendation. Specifically, related to the business systems pathway, the department stated that it plans to determine, review, and analyze existing defense business systems data reported to the Office of the Secretary of Defense and military services; define reporting thresholds and identify metrics; and document required defense business system data elements by the fourth quarter of fiscal year 2022. Related to the software pathway, the department stated that it has established a software acquisition pathway (SWP) data collection strategy and socialized it with component headquarters and relevant program offices. The department also stated that it plans to prepare a SWP semi-annual reporting template and conduct trial submissions with early adopter programs to gain insights, implement suggestions, and improve the template. Further, the department plans to collect the first iteration of the SWP program metrics data via a MS Excel template in October 2021 and then transition to automated transmission of metrics during calendar year 2022. GAO has ongoing work assessing, among other things, actions DOD has taken to implement its plans related to this recommendation and we will continue to follow-up with the department and update the status of this recommendation as appropriate.</t>
  </si>
  <si>
    <t>GAO-21-595</t>
  </si>
  <si>
    <t>COVID-19: Federal Air Marshal Service Should Document Its Response to Cases and Facilitate Access to Testing</t>
  </si>
  <si>
    <t>Department of Homeland Security: Transportation Security Administration: Office of Law Enforcement - Federal Air Marshal Service</t>
  </si>
  <si>
    <t>The Executive Assistant Administrator/Director of FAMS should ensure that FAMS officials consistently document steps taken to implement agency protocols following identification of employees with COVID-19. (Recommendation 1)</t>
  </si>
  <si>
    <t>The Executive Assistant Administrator/Director of FAMS should routinely facilitate employee access to COVID-19 testing. (Recommendation 2)</t>
  </si>
  <si>
    <t>GAO-21-403</t>
  </si>
  <si>
    <t>CYBERSECURITY: HHS Defined Roles and Responsibilities, but Can Further Improve Collaboration</t>
  </si>
  <si>
    <t>The Secretary of HHS should direct the Chief Information Officer to coordinate cybersecurity information sharing between the Health Sector Cybersecurity Coordination Center and Healthcare Threat Operations Center. (Recommendation 1)</t>
  </si>
  <si>
    <t>The Secretary of HHS should direct the Chief Information Officer to monitor, evaluate, and report on the progress and performance of the HHS Chief Information Security Officer Council, Continuous Monitoring and Risk Scoring Working Group, and Cloud Security Working Group. (Recommendation 2)</t>
  </si>
  <si>
    <t>The Secretary of HHS should direct the Assistant Secretary for Preparedness and Response to monitor, evaluate, and report on the progress and performance of the Government Coordinating Council's Cybersecurity Working Group and HHS Cybersecurity Working Group. (Recommendation 3)</t>
  </si>
  <si>
    <t>The Secretary of HHS should direct the Chief Information Officer to regularly monitor and update written agreements describing how the HHS Chief Information Security Officer Council, Continuous Monitoring and Risk Scoring Working Group, and Cloud Security Working Group will facilitate collaboration, and ensure that authorizing officials review and approve the updated agreements. (Recommendation 4)</t>
  </si>
  <si>
    <t>The Secretary of HHS should direct the Assistant Secretary for Preparedness and Response to ensure that authorizing officials review and approve the charter describing how the HHS Cybersecurity Working Group will facilitate collaboration. (Recommendation 5)</t>
  </si>
  <si>
    <t>The Secretary of HHS should direct the Assistant Secretary for Preparedness and Response to (1) finalize written agreements that include a description of how the Government Coordinating Council's Cybersecurity Working Group will collaborate, (2) identify the roles and responsibilities of the working group, (3) monitor and update the written agreements on a regular basis, and (4) ensure that authorizing officials leading the working group approve the finalized agreements. (Recommendation 6)</t>
  </si>
  <si>
    <t>The Secretary of HHS should direct the Assistant Secretary for Preparedness and Response to update the charter for the Joint Healthcare and Public Health Cybersecurity Working Group for the current fiscal year and ensure that authorizing officials leading the working group review and approve the updated charter. (Recommendation 7)</t>
  </si>
  <si>
    <t>GAO-21-539</t>
  </si>
  <si>
    <t>COVID-19: The Coast Guard Has Addressed Challenges, but Could Improve Telework Documentation and Personnel Data</t>
  </si>
  <si>
    <t>Department of Homeland Security: United States Coast Guard</t>
  </si>
  <si>
    <t>The Commandant of the Coast Guard should develop and implement additional internal controls to ensure that all personnel participating in the Coast Guard's telework program have valid telework agreements in place. (Recommendation 1)</t>
  </si>
  <si>
    <t>The Department of Homeland Security concurred with this recommendation. The Coast Guard plans to issue a notification to all Coast Guard personnel as a reminder of telework program requirements by March 31, 2022, and annually thereafter. To fully address this recommendation, the Coast Guard will also need to ensure that all teleworking personnel have valid telework agreements in place.</t>
  </si>
  <si>
    <t>The Commandant of the Coast Guard should develop and implement additional internal controls to ensure that supervisors review telework agreements at least annually and document these reviews. (Recommendation 2)</t>
  </si>
  <si>
    <t>The Department of Homeland Security concurred with this recommendation. The Coast Guard plans to issue a notification to all Coast Guard personnel as a reminder of telework program requirements by March 31, 2022, and annually thereafter. To fully address this recommendation, the Coast Guard will also need to ensure that supervisors of teleworking personnel are reviewing telework agreements at least annually and documenting these reviews.</t>
  </si>
  <si>
    <t>The Commandant of the Coast Guard should ensure that required weekly audits are being conducted to verify the accuracy and completeness of data on the COVID-19 and telework statuses of Coast Guard personnel. (Recommendation 3)</t>
  </si>
  <si>
    <t>The Department of Homeland Security concurred with this recommendation. As of July 2021, the Coast Guard continued to use data on the COVID-19 statuses of its personnel on a daily basis. To fully address this recommendation, the Coast Guard will need to ensure that required weekly audits are being conducted to verify the accuracy and completeness of these data.</t>
  </si>
  <si>
    <t>GAO-21-551</t>
  </si>
  <si>
    <t>COVID-19: Continued Attention Needed to Enhance Federal Preparedness, Response, Service Delivery, and Program Integrity</t>
  </si>
  <si>
    <t>The Director of the Centers for Disease Control and Prevention should work with appropriate stakeholders, including public health and private laboratories, to develop a plan to enhance laboratory surge testing capacity. This plan should include timelines, define agency and stakeholder roles and responsibilities, and address any identified gaps from preparedness exercises. (Recommendation 1)</t>
  </si>
  <si>
    <t>The Director of the Centers for Disease Control and Prevention should assess the agency's needs for goods and services for the manufacturing and deployment of diagnostic test kits in public health emergencies. This assessment should evaluate how establishing contracts in advance of an emergency could help the Centers for Disease Control and Prevention quickly and cost-effectively acquire these capabilities when responding to future public health emergencies, including those caused by novel pathogens, and should incorporate lessons learned from the COVID-19 emergency. (Recommendation 2)</t>
  </si>
  <si>
    <t>To improve the nation's preparedness for a wide range of threats, including pandemics, the Office of the Assistant Secretary for Preparedness and Response should develop and document plans for restructuring the Public Health Emergency Medical Countermeasures Enterprise. These plans should describe how the Assistant Secretary will ensure a transparent and deliberative process that engages interagency partners in the full range of responsibilities for the Public Health Emergency Medical Countermeasures Enterprise outlined in the Pandemic and All-Hazards Preparedness and Innovation Act of 2019, including the annual Strategic National Stockpile Threat-Based Reviews. These plans should also incorporate GAO's leading practices to foster more effective collaboration, while ensuring that sensitive information is appropriately protected.  (Recommendation 3)</t>
  </si>
  <si>
    <t>To improve organizational accountability, the Office of the Assistant Secretary for Preparedness and Response should implement records management practices that include developing and maintaining, and securing documentation related to Public Health Emergency Medical Countermeasures Enterprise activities and deliberations, including those related to the Strategic National Stockpile. Documentation should include information such as the factors considered, the rationale for the action or decision, and the final outcomes of the Public Health Emergency Medical Countermeasures Enterprise processes. (Recommendation 4)</t>
  </si>
  <si>
    <t>To strengthen the current procedures, the Assistant Secretary for Preparedness and Response should update policies and procedures, including related control and monitoring activities, for the Strategic National Stockpile to document the direct shipment procurement process and to address payment integrity risks. (Recommendation 5)</t>
  </si>
  <si>
    <t>To communicate information about and facilitate oversight of the agency's use of COVID-19 relief funds, the Secretary of Health and Human Services should provide projected time frames for the planned spending of COVID-19 relief funds in the Department of Health and Human Services' spend plans submitted to Congress. (Recommendation 6)</t>
  </si>
  <si>
    <t>Department of Education: Office of the Assistant Secretary for Postsecondary Education</t>
  </si>
  <si>
    <t>The Assistant Secretary for Postsecondary Education should design and implement procedures for regularly conducting quality assurance reviews of obligated amounts for higher education grants, including the Higher Education Emergency Relief Fund, to help identify and correct erroneous obligations in a timely manner. (Recommendation 7)</t>
  </si>
  <si>
    <t>The Director of the Office of Management and Budget, in consultation with the Secretary of the Treasury, should issue timely and sufficient single audit guidance for auditing recipients' uses of payments from the Coronavirus State and Local Fiscal Recovery Funds.  (Recommendation 8)</t>
  </si>
  <si>
    <t xml:space="preserve">OMB neither agreed nor disagreed with our recommendation. In December 2021, OMB issued single audit guidance for the Coronavirus State and Local Fiscal Recovery Funds in Addendum 1 of the 2021 Compliance Supplement. We will review Addendum 1 and obtain feedback from members of the audit community (e.g., agency Offices of Inspector General; National Association of State Auditors, Comptrollers, and Treasurers; and American Institute of Certified Public Accountants) to determine if the guidance is sufficient. </t>
  </si>
  <si>
    <t>The Secretary of the Treasury, in coordination with the Commissioner of Internal Revenue, should release interim findings on the effectiveness of the notices it sent in September 2020 to nonfilers who are potentially eligible for economic impact payments; incorporate that analysis into Internal Revenue Service outreach efforts as appropriate; and then, if necessary, release an update based on new analysis after the 2021 filing season. (Recommendation 9)</t>
  </si>
  <si>
    <t xml:space="preserve">The Department of the Treasury neither agreed nor disagreed with this recommendation and stated that it shares the underlying goal of reaching as many nonfilers as possible to encourage them to claim economic impact payments (EIP) online. However, Treasury does not plan to release any interim findings until it completes its analysis. According to Treasury officials, they needed additional time to process and analyze data as the 2021 filing season was extended to October 15, 2021. Treasury officials also said outreach efforts for the advance child tax credit (advance CTC) included reminders that individuals who had not filed a 2020 federal income tax return could be eligible to receive EIP and recovery rebate credits (RRC). 
According to Treasury officials, as of December 2021, they have started to analyze the income tax filing responses of individuals who were mailed the first-round EIP outreach letters in September 2020.  They said that preliminary results—which could change as more data become available—suggest that the letters to non-filers modestly increased take-up of the first-round EIP.
</t>
  </si>
  <si>
    <t>Department of Labor: Wage and Hour Division</t>
  </si>
  <si>
    <t>The Administrator of the Department of Labor's Wage and Hour Division should better monitor data across all statutes that the Wage and Hour Division enforces to ensure the division's case management is consistent with established policies for assigning and prioritizing cases. (Recommendation 10)</t>
  </si>
  <si>
    <t xml:space="preserve">In August 2021, Wage and Hour Division created a report that tracks investigation priority for cases under all statutes. The report is emailed weekly to regional and national leadership for review and may also be run on an ad hoc basis, as needed. </t>
  </si>
  <si>
    <t>The Administrator of the Department of Labor's Wage and Hour Division should ensure that the new data system under development includes mechanisms to prevent staff from assigning and prioritizing cases in a manner inconsistent with established policies. (Recommendation 11)</t>
  </si>
  <si>
    <r>
      <t xml:space="preserve">The Administrator of the Department of Labor's Wage and Hour Division should expand the </t>
    </r>
    <r>
      <rPr>
        <i/>
        <sz val="10"/>
        <rFont val="Calibri"/>
        <family val="2"/>
        <scheme val="minor"/>
      </rPr>
      <t>Essential Workers, Essential Protections</t>
    </r>
    <r>
      <rPr>
        <sz val="10"/>
        <rFont val="Calibri"/>
        <family val="2"/>
        <scheme val="minor"/>
      </rPr>
      <t xml:space="preserve"> initiative on pandemic-related worker protections to include information about filing a complaint related to paid leave provided under the Families First Coronavirus Response Act. (Recommendation 12)</t>
    </r>
  </si>
  <si>
    <t xml:space="preserve">As of September 2021, Wage and Hour Division updated the PowerPoint presentation it delivers to stakeholders on the Essential Workers, Essential Protections initiative to include information on filing a complaint related to paid leave provided under the Families First Coronavirus Response Act. </t>
  </si>
  <si>
    <t>The Administrator of the Department of Labor's Wage and Hour Division should engage in a comprehensive and timely effort to consult with employers, workers, and organizations that represent them, to identify and document lessons learned from the Wage and Hour Division's administration and enforcement of COVID-19-related paid leave. (Recommendation 13)</t>
  </si>
  <si>
    <t xml:space="preserve">As of September 2021, Wage and Hour Division had participated in 72 listening sessions nationwide to solicit feedback from stakeholders on how the agency can better serve essential workers. Part of this effort includes asking for feedback about the agency’s administration and enforcement of the Families First Coronavirus Response Act, and Wage and Hour Division is documenting feedback from each session. Wage and Hour Division has met with stakeholders from various industries, including agriculture, food services, health care, and others. These stakeholders have included, among others, advocates, community health clinics, state agencies, and unions. </t>
  </si>
  <si>
    <t>The Commissioner of Internal Revenue should clearly communicate on the Internal Revenue Service's website that there are delays, beyond the statutory 90-day timeline, in processing net operating loss and alternative minimum tax tentative refunds. (Recommendation 14)</t>
  </si>
  <si>
    <t xml:space="preserve">IRS neither agreed nor disagreed with our recommendation. In September 2021, IRS updated its website to address our recommendation. Specifically, the update states, “due to the lingering effects of COVID-19, we continue to experience inventory backlogs and processing times longer than the normal 90-day statutory period.” This will provide taxpayers with more accurate information and expectations for receiving a refund and helps IRS meet its obligation to provide taxpayers with clear explanations of the laws and IRS procedures, as stated in the IRS Taxpayer Bill of Rights. </t>
  </si>
  <si>
    <t>The Commissioner of Internal Revenue should direct the appropriate officials to update relevant pages of irs.gov and, if feasible, add alerts to the Internal Revenue Service's toll-free telephone lines to more clearly and prominently explain the nature and extent of individual refund delays occurring for returns taxpayers filed in 2021. (Recommendation 15)</t>
  </si>
  <si>
    <t>In its formal comments, the Internal Revenue Service (IRS) neither agreed nor disagreed with our recommendation. However, after IRS provided its comments in mid-June 2021, we found that IRS had updated irs.gov to provide clearer information about refund delays. For example, in mid-July 2021, IRS began updating parts of its “IRS Operations and Services” webpage on a weekly basis. These weekly updates included IRS’s current volume of unprocessed individual returns, information on why returns with errors were taking longer to process, and how long taxpayers may need to wait before receiving their refund. IRS also added general information about returns processing delays for 2021 to its webpages that provide general refund information. We also found that IRS had removed outdated messaging related to the 2020 filing season from its automated toll-free telephone line for taxpayers. In June 2021, IRS officials said that they did not intend to update automated phone messaging with information on 2021 filing season processing delays because IRS communicated the most current information through irs.gov. IRS’s continued efforts to update its website with more timely information on returns processing and refund delays may help reduce the volume of calls to IRS from taxpayers and help reset taxpayers’ expectations for when they might receive their refund if their return was stopped for additional review.</t>
  </si>
  <si>
    <t>GAO-21-501</t>
  </si>
  <si>
    <t>COVID-19 CONTRACTING: Actions Needed to Enhance Transparency and Oversight of Selected Awards</t>
  </si>
  <si>
    <t>The Secretary of Defense, in coordination with the change control board governing the Integrated Award Environment, should consider prioritizing the development and implementation of a systematic approach to consistently and accurately track other transaction agreements used for national interest events and the associated dollars obligated. (Recommendation 1)</t>
  </si>
  <si>
    <t>DOD partially agreed with this recommendation. As of December 2021, DOD officials stated that their planned process-based approaches could address our recommendation. We will follow up with DOD to determine if actions taken by the department address the intent of our recommendation.</t>
  </si>
  <si>
    <t>The Secretary of Homeland Security, in coordination with the change control board governing the Integrated Award Environment, should consider prioritizing the development and implementation of a systematic approach to consistently and accurately track other transaction agreements used for national interest events and the associated dollars obligated. (Recommendation 2)</t>
  </si>
  <si>
    <t>DHS did not agree with this recommendation. As of December 2021, DHS officials reiterated that DHS did not agree with our recommendation and did not identify steps they were planning to take to address the recommendation. We will continue to follow up with DHS to determine if actions taken by the department address the intent of the recommendation.</t>
  </si>
  <si>
    <t>The Secretary of Health and Human Services, in coordination with the change control board governing the Integrated Award Environment, should consider prioritizing the development and implementation of a systematic approach to consistently and accurately track other transaction agreements used for national interest events and the associated dollars obligated. (Recommendation 3)</t>
  </si>
  <si>
    <t>HHS agreed with this recommendation. As of December 2021, HHS officials stated they would coordinate with DOD and DHS to submit a change request to the Integrated Award Environment change control board to prioritize the development of a systematic approach to consistently and accurately track other transaction agreements used for national interest events.</t>
  </si>
  <si>
    <t>General Services Administration</t>
  </si>
  <si>
    <t>The Administrator of the General Services Administration, in coordination with the change control board governing the Integrated Award Environment consider prioritizing the development and implementation of a systematic approach to consistently and accurately track other transaction agreements used for national interest events and the associated dollars obligated. (Recommendation 4)</t>
  </si>
  <si>
    <t>GSA agreed with this recommendation. In November 2021, GSA had coordinated with the Office of Management and Budget on the existing policy and reporting requirements for other transaction agreements. As of December 2021, GSA officials stated that none of the Integrated Award Environment change control board agencies had initiated a change request related to tracking other transaction agreements used for national interest events. We will continue to follow up with GSA to determine if actions taken by the agency address the intent of the recommendation.</t>
  </si>
  <si>
    <t>Until a systematic approach to consistently and accurately track other transaction agreements used for national interest events is implemented, the Secretary of Homeland Security should update Department of Homeland Security guidance to clarify how other transaction agreements awarded in response to COVID-19 should be designated when reporting in the other transaction agreement module of the Federal Procurement Data System-Next Generation. (Recommendation 5)</t>
  </si>
  <si>
    <t>The Secretary of Defense, in coordination with the change control board governing the Integrated Award Environment, should consider prioritizing the development and implementation of a systematic approach to track the consortium members performing for each other transaction agreement awarded through a consortium or consortium management firm. (Recommendation 6)</t>
  </si>
  <si>
    <t>DOD agreed with this recommendation. As of December 2021, DOD had initiated a change request with the Integrated Award Environment change control board to systematically identify consortium members for each applicable other transaction agreement awarded in the Federal Procurement Data System, and the change control board approved the change. The timeframe for implementing this change in the Federal Procurement Data System is to be determined.</t>
  </si>
  <si>
    <t>The Secretary of Homeland Security, in coordination with the change control board governing the Integrated Award Environment, should consider prioritizing the development and implementation of a systematic approach to track the consortium members performing for each other transaction agreement awarded through a consortium or consortium management firm. (Recommendation 7)</t>
  </si>
  <si>
    <t>DHS agreed with this recommendation. As of December 2021, DHS, as part of the Integrated Award Environment change control board, voted to approve a change to the Federal Procurement Data System that DOD initiated to identify consortia members performing the work for each other transaction agreement awarded through a consortium. The timeframe for implementing this change in the Federal Procurement Data System is to be determined.</t>
  </si>
  <si>
    <t>The Secretary of Health and Human Services, in coordination with the change control board governing the Integrated Award Environment, should consider prioritizing the development and implementation of a systematic approach to track the consortium members performing for each other transaction agreement awarded through a consortium or consortium management firm. (Recommendation 8)</t>
  </si>
  <si>
    <t>HHS agreed with this recommendation. As of December 2021, HHS, as part of the Integrated Award Environment change control board, voted to approve a change to the Federal Procurement Data System that DOD initiated to identify consortia members performing the work for each other transaction agreement awarded through a consortium. The timeframe for implementing this change in the Federal Procurement Data System is to be determined.</t>
  </si>
  <si>
    <t>The Administrator of the General Services Administration, in coordination with the change control board governing the Integrated Award Environment, should consider prioritizing the development and implementation of a systematic approach to track the consortium members performing for each other transaction agreement awarded through a consortium or consortium management firm. (Recommendation 9)</t>
  </si>
  <si>
    <t>GSA agreed with this recommendation. As of December 2021, GSA, as part of the Integrated Award Environment change control board, voted to approve a change to the Federal Procurement Data System that DOD initiated to identify consortia members performing the work for each other transaction agreement awarded through a consortium. The timeframe for implementing this change in the Federal Procurement Data System is to be determined.</t>
  </si>
  <si>
    <t>Until a systematic approach to track consortium members for other transaction agreements awarded through a consortium or consortium management firm is implemented, the Secretary of Defense should provide information to the public and congressional decision makers on the consortium members performing on each other transaction agreement awarded through a consortium or consortium management firm, such as by including this information in the description of requirement field in the other transaction agreement module of the Federal Procurement Data System-Next Generation. (Recommendation 10)</t>
  </si>
  <si>
    <t>DOD agreed with this recommendation. As of December 2021, DOD officials stated that they are in the process of developing guidance requiring contracting personnel to include information on consortium members in the description of requirement field in the other transaction agreement module of the Federal Procurement Data System. DOD officials anticipate issuing the guidance by no later than December 2022.</t>
  </si>
  <si>
    <t>Until a systematic approach to track consortium members for other transaction agreements awarded through a consortium or consortium management firm is implemented, the Secretary of Health and Human Services should direct the Office of the Assistant Secretary for Preparedness and Response to provide information to the public and congressional decision makers on the consortium members performing on each other transaction agreement awarded through a consortium or consortium management firm, such as by including this information in the description of requirement field in the other transaction agreement module of the Federal Procurement Data System-Next Generation. (Recommendation 11)</t>
  </si>
  <si>
    <t>HHS agreed with this recommendation. As of December 2021, we are awaiting updates from the agency.</t>
  </si>
  <si>
    <t>Until a systematic approach to track consortium members for other transaction agreements awarded through a consortium or consortium management firm is implemented across agencies, the Secretary of Homeland Security should provide information to the public on the consortium members performing on each other transaction agreement awarded through a consortium or consortium management firm, such as by including this information in the description of requirement field in the other transaction agreement module of Federal Procurement Data System-Next Generation. (Recommendation 12)</t>
  </si>
  <si>
    <t>DHS agreed with this recommendation. In August 2021, DHS issued interim guidance on other transaction agreements that directs contracting personnel to identify consortium members performing other transaction agreements in the description of requirement field of the other transaction agreement module of the Federal Procurement Data System.</t>
  </si>
  <si>
    <t>The Secretary of Defense should direct the Director of Defense Pricing and Contracting to update the Department of Defense's other transaction agreement guidance to include what agreement officers should consider when planning to use a consortium management firm to support acquisition-related activities, such as assessing the extent to which a consortium management firm is closely supporting inherently governmental functions and, for firms that do so, what enhanced management oversight activities are appropriate, if any. (Recommendation 13)</t>
  </si>
  <si>
    <t>DOD agreed with this recommendation. As of December 2021, DOD officials stated that they are in the process of determining the best way to implement the recommendation.</t>
  </si>
  <si>
    <t>The Secretary of Health and Human Services should direct the Assistant Secretary for Preparedness and Response to update the Department of Health and Human Services' other transaction agreement guidance to include what agreement officers should consider when planning to use a consortium management firm to support acquisition-related activities, such as assessing the extent to which a consortium management firm is closely supporting inherently governmental functions and, for firms that do so, what enhanced management oversight activities are appropriate, if any. (Recommendation 14)</t>
  </si>
  <si>
    <t>GAO-21-475</t>
  </si>
  <si>
    <t>COVID-19 CONTRACTING: Contractor Paid Leave Reimbursements Could Provide Lessons Learned for Future Emergency Responses</t>
  </si>
  <si>
    <t>The Director of OMB should, upon conclusion of the COVID-19 national emergency, ensure that OFPP collects and shares lessons learned from federal agencies' implementation of COVID-19 paid leave reimbursement, including those related to data tracking and reporting. (Recommendation 1)</t>
  </si>
  <si>
    <t>GAO-21-559</t>
  </si>
  <si>
    <t>COVID-19: VA Should Assess Its Oversight of Infection Prevention and Control in Community Living Centers</t>
  </si>
  <si>
    <t>The Department of Veterans Affairs Under Secretary for Health should conduct a retrospective assessment of VA's oversight of infection prevention and control in CLCs during the COVID-19 pandemic to identify lessons learned and be better prepared for future infectious disease outbreaks. (Recommendation 1)</t>
  </si>
  <si>
    <t>GAO-21-502</t>
  </si>
  <si>
    <t>BUREAU OF PRISONS: BOP Could Better Enhance its COVID-19 Response by Capturing and Incorporating Lessons Learned</t>
  </si>
  <si>
    <t>Department of Justice: Bureau of Prisons</t>
  </si>
  <si>
    <t>The Director of BOP should routinely evaluate how it communicates its COVID-19 guidance to facility staff and modify its approach, as needed, based on the results to ensure BOP protocols are clearly communicated to staff. (Recommendation 1)</t>
  </si>
  <si>
    <t>The Director of BOP should develop and implement an approach to capture and share best practices and lessons learned for responding to COVID-19 and future public health emergencies as discussed among BOP officials at their regular teleconferences. (Recommendation 2)</t>
  </si>
  <si>
    <t>The Director of BOP should develop and implement an approach for ensuring its facilities are applying, as appropriate, best practices and lessons learned related to COVID-19 and future public health emergency response efforts. (Recommendation 3)</t>
  </si>
  <si>
    <t>GAO-21-528</t>
  </si>
  <si>
    <t>COVID-19 CONTRACTING: Opportunities to Improve Practices to Assess Prospective Vendors and Capture Lessons Learned</t>
  </si>
  <si>
    <t>The Secretary of Health and Human Services should direct the Assistant Secretary for Preparedness and Response to review and fully communicate the resources available to contracting officers for assessing prospective vendors, including resources to assess financial capability. (Recommendation 1)</t>
  </si>
  <si>
    <t>The Secretary of Health and Human Services should direct the Assistant Secretary for Preparedness and Response to develop internal guidance that includes information for contracting officers related to contracting and assessing prospective vendors during emergencies. (Recommendation 2)</t>
  </si>
  <si>
    <t>The Secretary of Agriculture should direct the Administrator of the Agricultural Marketing Service to evaluate the contracting practices established to assess vendors and implement the Farmers to Families Food Box Program to determine what practices could be used for future emergency procurements and incorporate those practices into internal guidance. (Recommendation 3)</t>
  </si>
  <si>
    <t>Office of Management and Budget: Office of Federal Procurement Policy</t>
  </si>
  <si>
    <t>The Administrator of the Office of Federal Procurement Policy should revise the Emergency Acquisitions Guide, based on outreach to agencies involved in the COVID-19 response, to account for information on the obstacles contracting officers may face when assessing prospective vendors during an emergency and key practices or resources to address those obstacles, and communicate those revisions to agencies once complete. (Recommendation 4)</t>
  </si>
  <si>
    <t>The Administrator of the Office of Federal Procurement Policy should establish a process and time frames for regularly updating the Emergency Acquisitions Guide to ensure resources and practices federal agencies can use when contracting during an emergency are current. (Recommendation 5)</t>
  </si>
  <si>
    <t>The Secretary of Health and Human Services should ensure that, as part of the Exercise, Evaluation and After Actions Division's ongoing after-action reporting and corrective action program, contracting lessons learned in response to COVID-19 and future emergency response efforts are collected, analyzed, validated, archived, and shared to inform HHS's contracting efforts in response to ongoing and future emergencies. (Recommendation 6)</t>
  </si>
  <si>
    <t>The Administrator of the Federal Emergency Management Agency should direct the Head of Contracting Activity to establish a formal process to (1) collect contracting lessons learned from COVID-19 and future emergency response efforts; and (2) ensure contracting lessons learned are shared with the Continuous Improvement Program for inclusion in FEMA's formal lessons learned process to inform FEMA's contracting efforts in response to ongoing and future emergencies. (Recommendation 7)</t>
  </si>
  <si>
    <t>The Secretary of Defense, in coordination with the Secretaries of Homeland Security and Health and Human Services, should ensure that input from contracting officials on interagency contracting lessons learned in response to COVID-19 is collected and shared as part of government-wide efforts to collect, analyze, and report on lessons learned. (Recommendation 8)</t>
  </si>
  <si>
    <t>The Secretary of Health and Human Services, in coordination with the Secretaries of Defense and Homeland Security, should ensure that input from contracting officials on interagency contracting lessons learned in response to COVID-19 is collected and shared as part of government-wide efforts to collect, analyze, and report on lessons learned. (Recommendation 9)</t>
  </si>
  <si>
    <t>The Secretary of Homeland Security, in coordination with the Secretaries of Defense and Health and Human Services, should ensure that input from contracting officials on interagency contracting lessons learned in response to COVID-19 is collected and shared as part of government-wide efforts to collect, analyze, and report on lessons learned. (Recommendation 10)</t>
  </si>
  <si>
    <t>GAO-21-577</t>
  </si>
  <si>
    <t>PAYCHECK PROTECTION PROGRAM: SBA Added Program Safeguards, but Additional Actions Are Needed</t>
  </si>
  <si>
    <t>The SBA Administrator should establish timeframes for finalizing and issuing a PPP-specific loan guarantee purchase process, including allowing lenders to claim the SBA guarantee when they have evidence the business ceased operations or declared bankruptcy. (Recommendation 1)</t>
  </si>
  <si>
    <t>On July 15, 2021, SBA issued guidance on the guarantee purchase process for PPP loans. According to the procedural notice, SBA will honor its guarantee and purchase 100 percent of the outstanding balance of the loan in applicable circumstances provided that the lender has complied with all the PPP requirements, including the lenders' underwriting requirements and the document collection and retention requirements. The process outlined in the procedural notice would also apply to loans to businesses that have permanently closed and do not plan to submit a forgiveness application or have filed for Chapter 7 bankruptcy protection, among other circumstances.</t>
  </si>
  <si>
    <t>The SBA Administrator should implement the advance purchase provision in the CARES Act or report to Congress why the agency has not complied, including seeking statutory flexibilities or exceptions believed appropriate. (Recommendation 2)</t>
  </si>
  <si>
    <t>The SBA Administrator should establish timeframes for finalizing and issuing its procedures for higher authority reviews and reviews conducted by a committee of senior managers. (Recommendation 3)</t>
  </si>
  <si>
    <t>The SBA Administrator should develop and implement a process to ensure it responds in a timely manner to PPP lender inquiries on loan reviews. (Recommendation 4)</t>
  </si>
  <si>
    <t>GAO-21-589</t>
  </si>
  <si>
    <t>ECONOMIC INJURY DISASTER LOAN PROGRAM: Additional Actions Needed to Improve Communication with Applicants and Address Fraud Risks</t>
  </si>
  <si>
    <t>The Associate Administrator of SBA's Office of Disaster Assistance should develop a comprehensive strategy for communicating with potential and actual program applicants in the event of a disaster. Such a strategy should provide guidelines for the types of information and timing of information to be provided to program participants throughout a disaster. The types of information to be addressed in the strategy could include processing steps and time frames applicants might experience through different stages of the loan process. (Recommendation 1)</t>
  </si>
  <si>
    <t>GAO-21-513</t>
  </si>
  <si>
    <t>BIODEFENSE: After-Action Findings and COVID-19 Response Revealed Opportunities to Strengthen Preparedness</t>
  </si>
  <si>
    <t>The Secretary of Homeland Security, should, with input from key nonfederal partners, work through the Biodefense Steering Committee to ensure that the Biodefense Coordination Team defines the set of capabilities needed to prepare for and respond to nationally significant biological incidents. (Recommendation 1)</t>
  </si>
  <si>
    <t>DHS concurred with our recommendation and described plans to work with the Biodefense Coordination Team to communicate inputs from DHS and nonfederal partners to identify capability gaps. To fully address this recommendation, DHS, working through the Biodefense Coordination Team, will need to provide a finalized set of capability descriptions and evidence of input from key nonfederal partners.</t>
  </si>
  <si>
    <t>The Secretary of Defense, should, with input from key nonfederal partners, work through the Biodefense Steering Committee to ensure that the Biodefense Coordination Team defines the set of capabilities needed to prepare for and respond to nationally significant biological incidents. (Recommendation 2)</t>
  </si>
  <si>
    <t>DOD partially concurred with this recommendation and described Biodefense Coordination Team efforts to identify capabilities necessary for advancing the goals and objectives of the National Biodefense Strategy. DOD also expressed concerns about the appropriateness of the Secretary of Defense's role in gathering and assessing nonfederal input and providing it to the Biodefense Coordination Team. The intent of the sixteen recommendations we make in this report-four each to the four agencies given responsibility for the National Biodefense Strategy in statute-is to ensure that all four agencies work as full partners leading this effort in the ways that are most appropriate to their particular responsibilities, authorities, and resources.</t>
  </si>
  <si>
    <t>The Secretary of Health and Human Services, should, with input from key nonfederal partners, work through the Biodefense Steering Committee to ensure that the Biodefense Coordination Team defines the set of capabilities needed to prepare for and respond to nationally significant biological incidents. (Recommendation 3)</t>
  </si>
  <si>
    <t>HHS concurred with our recommendation and described Biodefense Coordination Team efforts to identify capabilities necessary for advancing the goals and objectives of the National Biodefense Strategy. To fully address this recommendation, HHS, working through the Biodefense Coordination Team, will need to provide a finalized set of capability descriptions and evidence of input from key nonfederal partners.</t>
  </si>
  <si>
    <t>The Secretary of Agriculture, should, with input from key nonfederal partners, work through the Biodefense Steering Committee to ensure that the Biodefense Coordination Team defines the set of capabilities needed to prepare for and respond to nationally significant biological incidents. (Recommendation 4)</t>
  </si>
  <si>
    <t>USDA concurred with our recommendation and described Biodefense Coordination Team efforts to identify capabilities necessary for advancing the goals and objectives of the National Biodefense Strategy. To fully address this recommendation, USDA, working through the Biodefense Coordination Team, will need to provide a finalized set of capability descriptions and evidence of input from key nonfederal partners.</t>
  </si>
  <si>
    <t>The Secretary of Homeland Security should work through the Biodefense Steering Committee to ensure that the Biodefense Coordination Team establishes a process to periodically assess and communicate exercise priorities among the capabilities they identify to support nationally significant biological incidents. (Recommendation 5)</t>
  </si>
  <si>
    <t>DHS concurred with our recommendation and described avenues that the Biodefense Coordination Team could use to help identify and communicate exercise priorities, such as creating a dedicated working group on biological exercises. To fully address this recommendation, DHS, working through the Biodefense Coordination Team, will need to finalize a process that includes a means for periodic assessment to prioritize capabilities for exercises.</t>
  </si>
  <si>
    <t>The Secretary of Defense should work through the Biodefense Steering Committee to ensure that the Biodefense Coordination Team establishes a process to periodically assess and communicate exercise priorities among the capabilities they identify to support nationally significant biological incidents. (Recommendation 6)</t>
  </si>
  <si>
    <t>DOD partially concurred with this recommendation and noted that opportunities exist to coordinate and communicate exercise priorities with interagency partners. In its partial concurrence, DOD objected to wording in our draft recommendations that did not include the Biodefense Steering Committee. We modified the recommendations to add the Committee, which directs the work of the Biodefense Coordination Team. We believe this change should address DOD's concerns.</t>
  </si>
  <si>
    <t>The Secretary of Health and Human Services should work through the Biodefense Steering Committee to ensure that the Biodefense Coordination Team establishes a process to periodically assess and communicate exercise priorities among the capabilities they identify to support nationally significant biological incidents. (Recommendation 7)</t>
  </si>
  <si>
    <t>HHS concurred with our recommendation and described avenues that the Biodefense Coordination Team could use to help identify and communicate exercise priorities. To fully address this recommendation, HHS, working through the Biodefense Coordination Team, will need to finalize a process that includes a means for periodic assessment to prioritize capabilities for exercises.</t>
  </si>
  <si>
    <t>The Secretary of Agriculture should work through the Biodefense Steering Committee to ensure that the Biodefense Coordination Team establishes a process to periodically assess and communicate exercise priorities among the capabilities they identify to support nationally significant biological incidents. (Recommendation 8)</t>
  </si>
  <si>
    <t>USDA concurred with our recommendation and described avenues that the Biodefense Coordination Team could use to help identify and communicate exercise priorities, such as creating an exercise working group. To fully address this recommendation, USDA, working through the Biodefense Coordination Team, will need to finalize a process that includes a means for periodic assessment to prioritize capabilities for exercises.</t>
  </si>
  <si>
    <t>The Secretary of Homeland Security should work through the Biodefense Steering Committee to ensure that the Biodefense Coordination Team provides guidance for federal and nonfederal partners for how to report on capabilities in after-action reports for exercises and real-world incidents in a consistent manner. (Recommendation 9)</t>
  </si>
  <si>
    <t>DHS concurred with our recommendation and described mechanisms that could be used for reporting capabilities in after-action reports. To fully respond to this recommendation, DHS, working through the Biodefense Coordination Team, will need to provide guidance for reporting on capabilities in after-action reports.</t>
  </si>
  <si>
    <t>The Secretary of Defense should work through the Biodefense Steering Committee to ensure that the Biodefense Coordination Team provides guidance for federal and nonfederal partners for how to report on capabilities in after-action reports for exercises and real-world incidents in a consistent manner. (Recommendation 10)</t>
  </si>
  <si>
    <t>DOD partially concurred with this recommendation. In its partial concurrence, DOD agreed that the Biodefense Coordination Team should be tasked to provide reporting guidance, but objected to wording in our draft recommendations that did not include the Biodefense Steering Committee. We modified the recommendations to add the Committee, which directs the work of the Biodefense Coordination Team. We believe this change addresses DOD's concerns.</t>
  </si>
  <si>
    <t>The Secretary of Health and Human Services should work through the Biodefense Steering Committee to ensure that the Biodefense Coordination Team provides guidance for federal and nonfederal partners for how to report on capabilities in after-action reports for exercises and real-world incidents in a consistent manner. (Recommendation 11)</t>
  </si>
  <si>
    <t>HHS concurred with our recommendation and described mechanisms that could be used for reporting capabilities in after-action reports. To fully respond to this recommendation, HHS, working through the Biodefense Coordination Team, will need to provide guidance for reporting on capabilities in after-action reports.</t>
  </si>
  <si>
    <t>The Secretary of Agriculture should work through the Biodefense Steering Committee to ensure that the Biodefense Coordination Team provides guidance for federal and nonfederal partners for how to report on capabilities in after-action reports for exercises and real-world incidents in a consistent manner. (Recommendation 12)</t>
  </si>
  <si>
    <t>USDA concurred with our recommendation. When we confirm what actions the agency has taken in response to this recommendation, we will provide updated information.</t>
  </si>
  <si>
    <t>The Secretary of Homeland Security should work through the Biodefense Steering Committee to ensure that the Biodefense Coordination Team routinely monitors the results of interagency biological exercises and real-world incidents to identify patterns of challenges and potential root causes of identified challenges, and reports these to the Biodefense Steering Committee along with recommendations for addressing the root causes that also identify the responsible agencies. (Recommendation 13)</t>
  </si>
  <si>
    <t>DHS concurred with this recommendation and described ways in which interagency partners could communicate about challenges and their root causes. To fully respond to this recommendation, DHS, working through the Biodefense Coordination Team, will need to put in place the means to routinely monitor incidents, to identify patterns of challenges and their root causes, and to make recommendations to the Biodefense Steering Committee for addressing those root causes.</t>
  </si>
  <si>
    <t>The Secretary of Defense should work through the Biodefense Steering Committee to ensure that the Biodefense Coordination Team routinely monitors the results of interagency biological exercises and real-world incidents to identify patterns of challenges and potential root causes of identified challenges, and reports these to the Biodefense Steering Committee along with recommendations for addressing the root causes that also identify the responsible agencies. (Recommendation 14)</t>
  </si>
  <si>
    <t>DOD partially concurred with this recommendation. In its partial concurrence, DOD agreed that the Biodefense Coordination Team should be tasked to monitor results of interagency exercises and real-world incidents, but objected to wording in our draft recommendations that did not include the Biodefense Steering Committee. We modified the recommendations to add the Committee, which directs the work of the Biodefense Coordination Team. We believe this change addresses DOD's concerns.</t>
  </si>
  <si>
    <t>The Secretary of Health and Human Services should work through the Biodefense Steering Committee to ensure that the Biodefense Coordination Team routinely monitors the results of interagency biological exercises and real-world incidents to identify patterns of challenges and potential root causes of identified challenges, and reports these to the Biodefense Steering Committee along with recommendations for addressing the root causes that also identify the responsible agencies. (Recommendation 15)</t>
  </si>
  <si>
    <t>HHS concurred with this recommendation and described ways in which interagency partners could communicate about challenges and their root causes, including as topics for discussion in Biodefense Steering Committee meetings. To fully respond to this recommendation, HHS, working through the Biodefense Coordination Team, will need to put in place the means to routinely monitor incidents, to identify patterns of challenges and their root causes, and to make recommendations to the Biodefense Steering Committee for addressing those root causes.</t>
  </si>
  <si>
    <t>The Secretary of Agriculture should work through the Biodefense Steering Committee to ensure that the Biodefense Coordination Team routinely monitors the results of interagency biological exercises and real-world incidents to identify patterns of challenges and potential root causes of identified challenges, and reports these to the Biodefense Steering Committee along with recommendations for addressing the root causes that also identify the responsible agencies. (Recommendation 16)</t>
  </si>
  <si>
    <t>GAO-21-606</t>
  </si>
  <si>
    <t>FEDERAL DEBT MANAGEMENT: Treasury Quickly Financed Historic Government Response to the Pandemic and Is Assessing Risks to Market Functioning</t>
  </si>
  <si>
    <t>The Secretary of the Treasury should clarify the department's policy for managing the operating cash balance to include all relevant factors it considers when determining the appropriate cash balance and communicate the policy to the public. (Recommendation 1)</t>
  </si>
  <si>
    <t>GAO-21-104404</t>
  </si>
  <si>
    <t>COVID-19: Improvements Needed in Guidance and Stakeholder Engagement for Immigration Courts</t>
  </si>
  <si>
    <t>Department of Justice: Executive Office for Immigration Review</t>
  </si>
  <si>
    <t>The EOIR Director should issue guidance for EOIR staff and visitors on mask-wearing requirements that is tailored to immigration courtrooms. (Recommendation 1)</t>
  </si>
  <si>
    <t>The EOIR Director should update EOIR's internal guidance for responding to COVID-19 exposures in immigration courts to reflect current processes and criteria used in decision-making. (Recommendation 2)</t>
  </si>
  <si>
    <t>The EOIR Director should distribute the updated internal guidance on responding to COVID-19 exposures in immigration courts to all staff at EOIR headquarters and immigration courts. (Recommendation 3)</t>
  </si>
  <si>
    <t>The EOIR Director should take additional steps to ensure that the agency regularly engages with court stakeholders about matters affecting court operations and their health and safety. (Recommendation 4)</t>
  </si>
  <si>
    <t>GAO-21-104401</t>
  </si>
  <si>
    <t>MEDICAID HOME- AND COMMUNITY-BASED SERVICES: Evaluating COVID-19 Response Could Help CMS Prepare for Future Emergencies</t>
  </si>
  <si>
    <t>The CMS Administrator should develop procedures to monitor temporary changes to Medicaid HCBS programs during public health emergencies. This should include procedures for collecting and analyzing data during emergencies on the effects of these changes. (Recommendation 1)</t>
  </si>
  <si>
    <t>The CMS Administrator should evaluate the temporary changes to Medicaid HCBS programs after the COVID-19 emergency and develop corrective action plans to address any opportunities for improvement it identifies. (Recommendation 2)</t>
  </si>
  <si>
    <t>GAO-21-353</t>
  </si>
  <si>
    <t>USDA FOOD BOX PROGRAM: Key Information and Opportunities to Better Assess Performance</t>
  </si>
  <si>
    <t>The Secretary of Agriculture should take steps to apply the lesson learned from the Food Box Program regarding collecting and analyzing data to assess program goals to current and future emergency food assistance programs. (Recommendation 1)</t>
  </si>
  <si>
    <t>GAO-21-104325</t>
  </si>
  <si>
    <t>COVID-19: Reviewing Existing Policies Could Help Selected Agencies Better Prepare for Dedicated User Fee Revenue Fluctuations</t>
  </si>
  <si>
    <t>Department of Transportation: Federal Aviation Administration</t>
  </si>
  <si>
    <t>The Administrator of the Federal Aviation Administration should review the agency’s cash management plan to prepare for future periods of revenue instability. As part of this review, the agency should develop and document processes for future reviews of the cash management plan. (Recommendation 1)</t>
  </si>
  <si>
    <t>Open-not addressed</t>
  </si>
  <si>
    <t>Department of the Interior: National Park Service</t>
  </si>
  <si>
    <t>The Director of the National Park Service should document and implement plans to periodically review the agency’s target rate for recreation fee carryover balances at individual park units. (Recommendation 2)</t>
  </si>
  <si>
    <t>GAO-21-104542</t>
  </si>
  <si>
    <t>COVID-19:
Additional Risk Assessment Actions Could Improve HUD Oversight of CARES Act Funds</t>
  </si>
  <si>
    <t>Department of Housing and Urban Development</t>
  </si>
  <si>
    <t>The Office of the Chief Financial Officer and HCCRT should work with relevant program offices for each of the six CARES Act programs that meet HUD's front-end risk assessment criteria to reassess the need to either (1) conduct a full front-end risk assessment; or (2) take and document additional risk assessment steps to align with key aspects of the front-end risk assessment process, such as ranking risks and developing plans to mitigate identified risks. (Recommendation 1)</t>
  </si>
  <si>
    <t>The Office of the Chief Financial Officer and HCCRT should work with relevant program offices to identify inherent or new fraud risks, assess the program's fraud risk tolerance, document the program's fraud risk profile, and take appropriate action to mitigate identified potential risks for each of the six CARES Act-funded programs that meet the front-end risk assessment criteria. (Recommendation 2)</t>
  </si>
  <si>
    <t>GAO-21-583</t>
  </si>
  <si>
    <t>COVID-19:
Selected Agencies Overcame Technology Challenges to Support Telework but Need to Fully Assess Security Controls</t>
  </si>
  <si>
    <t>United States Securities and Exchange Commission</t>
  </si>
  <si>
    <t>The Chair of SEC should ensure that the agency documents relevant IT security controls and enhancements in the security plan for the system that provides remote access for telework. (Recommendation 1)</t>
  </si>
  <si>
    <t>Social Security Administration</t>
  </si>
  <si>
    <t>The Commissioner of SSA should ensure that the agency documents relevant IT security controls and enhancements in the security plan for the system that provides remote access for telework. (Recommendation 2)</t>
  </si>
  <si>
    <t>Department of Transportation</t>
  </si>
  <si>
    <t>The Secretary of Transportation should ensure that the agency assesses all relevant IT security controls and enhancements for the system that provides remote access for telework. (Recommendation 3)</t>
  </si>
  <si>
    <t>The Chair of SEC should ensure that the agency assesses and sufficiently documents the assessment of relevant IT security controls and enhancements for the system that provides remote access for telework. (Recommendation 4)</t>
  </si>
  <si>
    <t>The Commissioner of SSA should ensure that the agency assesses and sufficiently documents the assessment of relevant IT security controls and enhancements for the system that provides remote access for telework. (Recommendation 5)</t>
  </si>
  <si>
    <t>The Secretary of Homeland Security should ensure that the agency consistently monitors progress toward the completion of remedial actions for the system that provides remote access for telework. (Recommendation 6)</t>
  </si>
  <si>
    <t>The Secretary of Transportation should ensure that the agency consistently monitors progress toward the completion of remedial actions by including estimated completion dates in its plan of action and milestones for the system that provides remote access for telework. (Recommendation 7)</t>
  </si>
  <si>
    <t>Department of Justice: Federal Bureau of Investigation</t>
  </si>
  <si>
    <t>The Director of the FBI should ensure that the bureau consistently monitors progress toward the completion of remedial actions for relevant IT security controls and enhancements for the system that provides remote access for telework. (Recommendation 8)</t>
  </si>
  <si>
    <t>Office of Personnel Management</t>
  </si>
  <si>
    <t>The Director of OPM should ensure that the agency documents risks and monitors progress toward the completion of remedial actions by including estimated completion dates in plans of action and milestones and keeping them up to date with current information for the system that provides remote access for telework. (Recommendation 9)</t>
  </si>
  <si>
    <t>GAO-22-104297</t>
  </si>
  <si>
    <t>Federal Hiring:
OPM Should Collect and Share COVID-19 Lessons Learned to Inform Hiring During Future Emergencies</t>
  </si>
  <si>
    <t>The Director of OPM, in conjunction with the Chief Human Capital Officers Council, should develop and implement a process for collecting and sharing comprehensive government-wide information on the lessons learned associated with agencies' use of different hiring authorities in response to the COVID-19 pandemic. (Recommendation 1)</t>
  </si>
  <si>
    <t>GAO-22-105051</t>
  </si>
  <si>
    <t>COVID-19: Additional Actions Needed to Improve Accountability and Program Effectiveness of Federal Response</t>
  </si>
  <si>
    <t>The Administrator of the Health Resources and Services Administration should establish time frames for completing post-payment reviews to promptly address identified risks and identify overpayments made from the Provider Relief Fund, such as payments made in incorrect amounts or payments to ineligible providers. (Recommendation 1)</t>
  </si>
  <si>
    <t>The Administrator of the Health Resources and Services Administration should finalize procedures and implement post-payment recovery of any Provider Relief Fund overpayments, unused payments, or payments not properly used. (Recommendation 2)</t>
  </si>
  <si>
    <t>The Secretary of the Treasury should design and document timely and sufficient policies and procedures for monitoring recipients of Coronavirus State and Local Fiscal Recovery Funds to provide assurance that recipients are managing their allocations in compliance with laws, regulations, agency guidance, and award terms and conditions, including ensuring that expenditures are made for allowable purposes.(Recommendation 3)</t>
  </si>
  <si>
    <t>The Secretary of Labor should designate a dedicated entity and document its responsibilities for managing the process of assessing fraud risks to the unemployment insurance program, consistent with leading practices as provided in our Fraud Risk Framework. This entity should have, among other things, clearly defined and documented responsibilities and authority for managing fraud risk assessments and for facilitating communication among stakeholders regarding fraud-related issues.  (Recommendation 4)</t>
  </si>
  <si>
    <t>The Secretary of Labor should identify inherent fraud risks facing the unemployment insurance program. (Recommendation 5)</t>
  </si>
  <si>
    <t>The Secretary of Labor should assess the likelihood and impact of inherent fraud risks facing the unemployment insurance program. (Recommendation 6)</t>
  </si>
  <si>
    <t>The Secretary of Labor should determine fraud risk tolerance for the unemployment insurance program.  (Recommendation 7)</t>
  </si>
  <si>
    <t>The Secretary of Labor should examine the suitability of existing fraud controls in the unemployment insurance program and prioritize residual fraud risks.  (Recommendation 8)</t>
  </si>
  <si>
    <t>The Secretary of Labor should document the fraud risk profile for the unemployment insurance program. (Recommendation 9)</t>
  </si>
  <si>
    <t>The Federal Emergency Management Agency Administrator should improve the consistency of the agency’s interpretation and application of the COVID-19 Public Assistance policy within and across regions by further clarifying and communicating eligibility requirements nationwide. (Recommendation 10)</t>
  </si>
  <si>
    <t>The Federal Emergency Management Agency Administrator should require the agency’s Public Assistance Program employees in the regions and at its Consolidated Resource Centers to attend training on changes to COVID-19 Public Assistance policy to help ensure it is interpreted and applied consistently nationwide. (Recommendation 11)</t>
  </si>
  <si>
    <t>The Secretary of the Treasury should develop policies and procedures to determine when to act on warrants obtained as part of the loan program for aviation and other eligible businesses to benefit the taxpayers. (Recommendation 12)</t>
  </si>
  <si>
    <t>The Secretary of the Treasury should develop policies and procedures to determine when to act on warrants obtained as part of the Payroll Support Program to provide appropriate compensation to the federal government. (Recommendation 13)</t>
  </si>
  <si>
    <t>The Assistant Secretary of Labor for Occupational Safety and Health should assess—as soon as feasible and, as appropriate, periodically thereafter—various challenges related to resources and to communication and guidance that the Occupational Safety and Health Administration has faced in its response to the COVID-19 pandemic and should take related actions as warranted.  (Recommendation 14)</t>
  </si>
  <si>
    <t>The Secretary of the Treasury, in coordination with the Commissioner of Internal Revenue, should estimate the number of individuals, including nonfilers, who are eligible for advance child tax credit payments, measure the 2021 participation rate based on that estimate, and use that estimate to develop targeted outreach and communications efforts for the 2022 filing season; the participation rate could include individuals who opt in and out of the advance payments. (Recommendation 15)</t>
  </si>
  <si>
    <t>The Secretary of Agriculture should document the Department of Agriculture’s plan to analyze lessons learned from operating child nutrition programs during the COVID-19 pandemic. This plan should include a description of how the department will gather perspectives of key stakeholders, such as Child and Adult Care Food Program institutions and nonschool Summer Food Service Program sponsors. (Recommendation 16)</t>
  </si>
  <si>
    <t>GAO-22-104349</t>
  </si>
  <si>
    <t>COVID-19:
Lessons Learned from Interior and Treasury's Administration of CARES Act Funds Could Improve Federal Emergency Relief to Tribes</t>
  </si>
  <si>
    <t>The Secretary of the Treasury should document in the agency's tribal consultation policy that Treasury will consult with tribes on data the agency is considering for use in policy decisions with tribal implications, including consulting on how to identify any data limitations and address them, as appropriate. (Recommendation 1)</t>
  </si>
  <si>
    <t>The Secretary of the Treasury should document in the agency's tribal consultation policy how and when agency officials are to communicate with tribes about how tribal input from consultation was considered in agency decision-making, and provide the basis for any agency decisions. (Recommendation 2)</t>
  </si>
  <si>
    <t>GAO-22-104354</t>
  </si>
  <si>
    <t>COVID-19:
State Carried Out Historic Repatriation Effort but Should Strengthen Its Preparedness for Future Crises</t>
  </si>
  <si>
    <t>Department of State</t>
  </si>
  <si>
    <t>The Secretary of State should ensure that the Deputy Director for CMS reconvenes quarterly meetings for the WLG, to maintain interagency communication regarding crisis preparedness and response. (Recommendation 1)</t>
  </si>
  <si>
    <t>The Secretary of State should ensure that the Deputy Director for CMS develops guidance for initiating task forces that is consistent with State's policies and practices. (Recommendation 2)</t>
  </si>
  <si>
    <t>The Secretary of State should ensure that the Deputy Assistant Secretary for Consular Affairs works with key stakeholders—including the Deputy Assistant Secretary for A/LM and Deputy Controller for CGFS—to develop guidance for systematically collecting information for, and formatting, flight manifests. (Recommendation 3)</t>
  </si>
  <si>
    <t>The Secretary of State should ensure that the Executive Secretary, the Under Secretary for Management (M), and the Under Secretary for Political Affairs work with the regional bureaus to develop a mechanism for ensuring that each post certifies required annual updates of its EAP as required by State policy. (Recommendation 4)</t>
  </si>
  <si>
    <t>The Secretary of State should ensure that the Executive Secretary, the Under Secretary for Management (M), and the Under Secretary for Political Affairs work with the regional bureaus to develop a mechanism for ensuring that each post completes, and documents completion of, required emergency preparedness drills. (Recommendation 5)</t>
  </si>
  <si>
    <t>The Secretary of State should ensure that the relevant bureaus and offices establish a mechanism to systematically assess overseas posts' preparedness to respond to crises such as the COVID-19 pandemic. (Recommendation 6)</t>
  </si>
  <si>
    <t>GAO-22-104457</t>
  </si>
  <si>
    <t>COVID-19:
HHS Agencies' Planned Reviews of Vaccine Distribution and Communication Efforts Should Include Stakeholder Perspectives</t>
  </si>
  <si>
    <t>As CDC finalizes its plans for an after action review related to its COVID-19 vaccine distribution and communication efforts, the Director of the Centers for Disease Control and Prevention should ensure the agency obtains feedback during the life cycle of the response from key stakeholders, including state and local health officials, and incorporates their perspectives as it conducts its review. (Recommendation 1)</t>
  </si>
  <si>
    <t>The Director of the Centers for Disease Control and Prevention should share relevant findings of its after action review related to vaccine distribution and communication with key stakeholders, such as state and local health officials, and other federal agencies, as appropriate. (Recommendation 2)</t>
  </si>
  <si>
    <t>As HRSA finalizes its plans for an after action review related to its COVID-19 vaccine distribution and communication efforts, the Administrator of the Health Resources and Services Administration should ensure the agency obtains feedback during the life cycle of the response from key stakeholders, including state and local health officials, and incorporates their perspectives as it conducts its review. (Recommendation 3)</t>
  </si>
  <si>
    <t>The Administrator of the Health Resources and Services Administration should share relevant findings of its after action review related to vaccine distribution and communication with key stakeholders, such as state and local health officials. (Recommendation 4)</t>
  </si>
  <si>
    <t>GAO-22-104313</t>
  </si>
  <si>
    <t>Election Assistance Commission:
Assessment of Lessons Learned Could Improve Grants Administration</t>
  </si>
  <si>
    <t>Election Assistance Commission</t>
  </si>
  <si>
    <t>The EAC should assess its administration of CARES Act grants to document any lessons learned and resources needed for improving grants administration. (Recommendation 1)</t>
  </si>
  <si>
    <t>The EAC should implement any applicable lessons learned, to the extent practicable, arising from assessing its administration of CARES Act grants. (Recommendation 2)</t>
  </si>
  <si>
    <t>GAO-22-104511</t>
  </si>
  <si>
    <t>U.S. International Development Finance Corporation:
Actions Needed to Improve Management of Defense Production Act Loan Program</t>
  </si>
  <si>
    <t>U.S. International Development Finance Corporation</t>
  </si>
  <si>
    <t>The CEO of DFC, in consultation with the Under Secretary of Defense for Acquisition and Sustainment, should develop a plan to evaluate the overall effectiveness of the DPA Loan Program in achieving the program's goals, taking into account lessons learned from its operation so far. (Recommendation 1)</t>
  </si>
  <si>
    <t>The CEO of DFC should develop cost accounting methodologies for those operating and other costs to administer the DPA Loan Program that the agency has not yet established and include details of these costs and how they are calculated. (Recommendation 2)</t>
  </si>
  <si>
    <t>GAO-22-104127</t>
  </si>
  <si>
    <t>Federal Spending Transparency:
Opportunities Exist for Treasury to Further Improve USAspending.gov's Use and Usefulness</t>
  </si>
  <si>
    <t>The Secretary of the Treasury should develop and implement website promotion efforts that are clearly targeted toward the USAspending.gov user personas that it has previously identified. (Recommendation 1)</t>
  </si>
  <si>
    <t>The Secretary of the Treasury should add a broad website search function to USAspending.gov to help users find content on the website. (Recommendation 3)</t>
  </si>
  <si>
    <t>The Secretary of the Treasury should develop and implement approaches to make known data limitation disclosures more prominent and easily accessible to USAspending.gov users. (Recommendation 4)</t>
  </si>
  <si>
    <r>
      <t xml:space="preserve">FDA agreed with our recommendation and has taken steps to document its assessment of existing alternative tools and others to support the agency’s regular inspection activities and its oversight efforts when inspections are not possible. For instance, in April 2021, FDA issued an internal memorandum describing how the agency will expand its use of establishment records and other information requested under Section 704 of the Federal Food, Drug, and Cosmetic Act to help plan and prioritize regular inspection activities and to delay or reduce the scope of mandatory surveillance inspections. FDA also issued guidance in April 2021 describing the agency’s use of a new tool—remote interactive evaluations—to support its oversight of drug manufacturing during the COVID-19 pandemic. In August 2021, FDA stated it will continue to monitor and refine its use of alternative tools to support the agency’s oversight objectives after the COVID-19 pandemic. FDA also noted its May 2021 </t>
    </r>
    <r>
      <rPr>
        <i/>
        <sz val="10"/>
        <rFont val="Calibri"/>
        <family val="2"/>
        <scheme val="minor"/>
      </rPr>
      <t xml:space="preserve">Resiliency Roadmap for FDA Inspectional Oversight </t>
    </r>
    <r>
      <rPr>
        <sz val="10"/>
        <rFont val="Calibri"/>
        <family val="2"/>
        <scheme val="minor"/>
      </rPr>
      <t>described additional plans for the continued development of alternative tools. In particular, FDA stated that, as part of a multi-year effort to support innovation related to its oversight role that the agency will soon begin, it will review approaches to regulatory oversight using next-generation assessment technologies and available authorities for any potential legislative proposals. In December 2021, FDA stated that it continues to evaluate the effectiveness of alternative inspection tools to determine their adequacy, effectiveness, and reliability, which will assist the agency in streamlining on-site inspections, supplementing regular inspection activities, and prioritizing inspections when normal operations are not possible. We will continue to monitor FDA’s development and assessment of alternative tools.</t>
    </r>
  </si>
  <si>
    <r>
      <t xml:space="preserve">The Secretary of Defense should ensure that the Under Secretary of Defense (Comptroller) publish the most recent DOD Working Capital Fund cash management policy in the DOD </t>
    </r>
    <r>
      <rPr>
        <i/>
        <sz val="10"/>
        <rFont val="Calibri"/>
        <family val="2"/>
        <scheme val="minor"/>
      </rPr>
      <t>Financial Management Regulation.</t>
    </r>
    <r>
      <rPr>
        <sz val="10"/>
        <rFont val="Calibri"/>
        <family val="2"/>
        <scheme val="minor"/>
      </rPr>
      <t xml:space="preserve"> (Recommendation 9)</t>
    </r>
  </si>
  <si>
    <r>
      <t>The Secretary of the Treasury should develop and implement training that targets the specific needs of USAspending.gov user personas, and make training (including existing resources such as its</t>
    </r>
    <r>
      <rPr>
        <i/>
        <sz val="10"/>
        <rFont val="Calibri"/>
        <family val="2"/>
        <scheme val="minor"/>
      </rPr>
      <t xml:space="preserve"> Analyst's Guide to Federal Spending Data</t>
    </r>
    <r>
      <rPr>
        <sz val="10"/>
        <rFont val="Calibri"/>
        <family val="2"/>
        <scheme val="minor"/>
      </rPr>
      <t>) prominent on the USAspending.gov website. (Recommendation 2)</t>
    </r>
  </si>
  <si>
    <t>CDC agreed with this recommendation. In May 2021, CDC reported that it had implemented the Health Equity Action Tracker as an internal repository of health equity activities related to COVID-19. According to CDC, this tracker includes questions about alignment with the intermediate outcomes in the CDC Health Equity Strategy, as well as questions about additional outcomes and the impact of the activities. In August 2021, CDC stated that it added 108 projects and activities to its tracker from multiple task forces including state, tribal, local, and territorial and community interventions and critical populations task forces. In addition, the agency reported that it launched a Health Equity in Action website in April 2021 to share activities, partnerships, and resources to advance health equity and continues to add resources to this website. For example, CDC added information on working with trusted organizations to engage non-Hispanic Black communities at higher risk for COVID-19 illness and death to adopt and sustain COVID-19 preventive and community mitigation strategies. Additionally, in January 2022, CDC provided examples of health equity activities task forces undertook intended to achieve intermediate strategy outcomes. For example, in Summer 2021, CDC participated in radio interviews in Spanish and English to answer questions on COVID-19 vaccines in alignment with the Health Equity Strategy priority to increase the number of effective culturally and linguistically tailored programs for COVID-19. Furthermore, in January 2022, CDC described connections between the Health Equity Strategy and other relevant strategies such as the National Strategy for the COVID-19 Response and Pandemic Preparedness. For example, both strategies include goals to protect vulnerable populations and advance equity in COVID-19 response efforts.</t>
  </si>
  <si>
    <t>The Department of Education (Education) agreed with GAO’s recommendation and has taken a number of steps to work with states to provide greater clarity on state and school district spending. As of January 4th, Education updated its data collection instrument on the status of COVID-19 relief funding to include budgeted or earmarked uses of remaining funds (obligations) for each of the three Education Stabilization Relief funds. Beginning in Spring 2022, these data will be collected annually until all funds have been liquidated. Following a data quality review period, Education will publish descriptive statistics based on this information on the Education Stabilization Fund (ESF) Public Transparency Portal no later than spring/summer of 2022, and on a similar time frame in subsequent years.</t>
  </si>
  <si>
    <t>DHS concurred with this recommendation and said it was taking steps to improve oversight of the measures taken to reduce the spread of infectious diseases at passenger checkpoints. In November 2021, TSA said it was coordinating efforts across multiple offices to monitor measures at airport passenger security checkpoints to reduce the spread of infectious diseases and will incorporate these efforts into its Tactical Response Plan (TRP) for Biological Disease Outbreak. Due to the scope and breadth of the necessary updates to the TRP, TSA extended its estimated completion date for actions to address this recommendation to April 29, 2022.</t>
  </si>
  <si>
    <t>DHS concurred with this recommendation and said it is taking steps to more thoroughly analyze available data related to the implementation of its COVID-19 measures to identify patterns of successes and failures across all airports. Specifically, in November 2021, agency officials said TSA's Security and Administrative Services (SAS) is developing a quarterly assessment process that will include data analysis and recommendations to TSA leadership, and is intended to identify opportunities to improve the implementation of relevant passenger security checkpoint procedures. SAS will also use this data, and other input, such as best-practices, to develop lessons-learned, which will be shared with TSA leadership and TSA staff at airports. TSA estimated that efforts on this recommendation will be completed by April 29, 2022.</t>
  </si>
  <si>
    <t>In June 2021, we found that FAMS did not routinely facilitate employee access to COVID-19 testing and DHS concurred with our recommendation to do so. Specifically, DHS officials stated that they planned to provide information to employees regarding COVID-19 testing locations, and ensure that employees deployed away from home have the necessary assistance to obtain testing. In December 2021, FAMS officials told us they had taken various steps to communicate with employees about access to testing, but, as of January 2022, they had not provided us with requested documentation of these efforts. To fully implement this recommendation, FAMS officials will need to provide evidence that they have routinely facilitated employee access to COVID-19 testing.</t>
  </si>
  <si>
    <t>Commerce agreed with our recommendation. The Bureau indicated in its action plan responding to the recommendation in December 2021 that all 2030 costs would be estimated and tracked through its cost estimation and budget execution mechanism known as the Work Breakdown Structure. The Bureau also noted in its response that it is continuing to evaluate ways to map the Work Breakdown Structure to its planned 2030 innovations. In order to implement this recommendation, the Bureau will need to be able to identify the potential and actual effects on 2030 Census cost from its future design innovations.</t>
  </si>
  <si>
    <t>Commerce agreed with the recommendation. The Bureau indicated in its action plan responding to the recommendation in December 2021 that it is collecting lessons learned from response processing and related operations to inform its 2030 planning teams. It noted that an objective of integrating data collection, response processing, and data analysis is for the 2030 Census to address any data anomalies in near-real time. In order to implement this recommendation, the Bureau needs to position itself for the 2030 Census to know the potential effects of future innovations or design changes on timelines within its response processing and data analysis stages of its approach.</t>
  </si>
  <si>
    <t>Commerce agreed with the recommendation. The Bureau indicated in its action plan responding to the recommendation in December 2021 that it is still conducting the analyses needed for its Non-Response Follow-Up operational assessments. The Bureau noted that its study plan for those assessments includes several questions that could provide additional information on the effectiveness of the optimization used. In order to implement this recommendation, the Bureau will need to report out on such questions and show that it examined subnational variations within its effectiveness measures.</t>
  </si>
  <si>
    <t>OMB concurred with this recommendation. As of December 2021, we are awaiting updates from the agency.</t>
  </si>
  <si>
    <t>BOP concurred with this recommendation and has begun taking action to implement it. In December 2021, BOP deployed a staff feedback survey, which included two new questions related to staff perspectives on its COVID-19 guidance. We will continue to monitor BOP’s efforts as it receives staff feedback from the survey and determines whether any modifications are needed in response to the results.</t>
  </si>
  <si>
    <t>In February 2021,  the Occupational Safety and Health Administration (OSHA) said that, in response to our recommendation, it had determined that it did not need additional information from employers to identify where pandemic-related enforcement should be targeted. However, OSHA’s June 2021 health-care emergency temporary standard (ETS) specifically addressed the data gap that we identified in January 2021 related to employer reporting of COVID-19-related hospitalizations for certain health-care employers whose employees, OSHA determined, face “grave danger”. OSHA therefore did determine that it needed additional data from certain employers for its enforcement efforts, in accordance with our recommendation.</t>
  </si>
  <si>
    <t xml:space="preserve">The Department of Labor (DOL) partially agreed with our recommendation.  In September 2021, DOL stated that it agrees that it is important to assess lessons learned and best practices for the Occupational Safety and Health Administration’s (OSHA) operational response to COVID-19. However, DOL officials said they believe that while the pandemic is ongoing, the agency’s resources are best used to help employers and workers mitigate exposures to COVID-19.  In December 2021, OSHA officials said they plan to conduct an assessment as soon as feasible, with a team of national office and field office staff, and will incorporate lessons learned, if applicable, into future emergency response efforts.  In the meantime, OSHA officials said the agency is taking steps to address issues we identified in our review related to communication and guidance.  We will close this recommendation when OSHA has conducted an assessment of the various challenges the agency has faced in its response to the COVID-19 pandemic and has taken any related warranted actions. </t>
  </si>
  <si>
    <t>FEMA agreed with this recommendation. In September 2021, FEMA officials told us they conduct annual disaster webinar training for its procurement staff that includes acquisition topics and lessons learned. FEMA officials also stated that as their Policy and Quality Control Branch identifies potential lessons learned during their review of solicitations and contract awards, these lessons learned will be added to future training. In December 2021, FEMA officials stated that as part of a Community of Practice Group to support continuous improvement efforts, FEMA is developing a survey for contracting staff to complete on an annual basis. According to officials, the survey will include a question asking contracting officials to identify any lessons learned and ideas for improving future emergency response efforts, and that information provided in the survey will be analyzed and included in subsequent disaster webinars. We will continue to monitor FEMA's efforts to finalize the survey to collect and communicate contracting lessons learned from emergency response efforts.</t>
  </si>
  <si>
    <t>Treasury is in the progress of implementing the recommendations, but does not have final policies in place.</t>
  </si>
  <si>
    <t>GAO-22-104284</t>
  </si>
  <si>
    <t>GAO-22-104453</t>
  </si>
  <si>
    <t>GAO-22-104431</t>
  </si>
  <si>
    <t>GAO-22-105040</t>
  </si>
  <si>
    <t>GAO-22-105291</t>
  </si>
  <si>
    <t>GAO-22-104282</t>
  </si>
  <si>
    <t>GAO-22-105007</t>
  </si>
  <si>
    <t>GAO-22-105490</t>
  </si>
  <si>
    <t>COVID-19: HHS and DOD Transitioned Vaccine Responsibilities to HHS, But Need to Address Outstanding Issues</t>
  </si>
  <si>
    <t>Freedom of Information Act: Selected Agencies Adapted to the COVID-19 Pandemic But Face Ongoing Challenges and Backlogs</t>
  </si>
  <si>
    <t>COVID-19: Significant Improvements Are Needed for Overseeing Relief Funds and Leading Responses to Public Health Emergencies</t>
  </si>
  <si>
    <t>COVID-19: Federal Telework Increased during the Pandemic, But More Reliabile Data Are Needed to Support Oversight</t>
  </si>
  <si>
    <t>Defense Contracting: More Insight into Use of Financing Payments Could Benefit DOD in Future Emergencies</t>
  </si>
  <si>
    <t>Emergency Rental Assistance: Additional Grantee Monitoring Needed to Manage Known Risks</t>
  </si>
  <si>
    <t>Housing Finance System: Future Reforms Should Consider Past Plans and Vulnerabilities Highlighted by the Pandemic</t>
  </si>
  <si>
    <t>United States Agency for International Development</t>
  </si>
  <si>
    <t>The Secretary of the Treasury, as part of developing future housing finance reform plans, should consider recommendations from the 2019 plans that could help address system vulnerabilities and ensure future plans address all GAO framework elements. (Recommendation 1)</t>
  </si>
  <si>
    <t>The Secretary of HUD, as part of developing future housing finance reform plans, should consider recommendations from the 2019 plans that could help address system vulnerabilities and ensure future plans address all GAO framework elements. (Recommendation 2)</t>
  </si>
  <si>
    <t>The Secretary of Health and Human Services, in coordination with DOD, should develop and implement workforce strategies to address the workforce needs it identified as part of the CAG's transition to HHS. (Recommendation 1)</t>
  </si>
  <si>
    <t>The Secretary of Defense, in coordination with HHS, should establish a mechanism—such as through an interagency agreement—to provide support to HHS until it develops and implements workforce strategies to address the workforce needs it identified as part of the CAG's transition to HHS. (Recommendation 2)</t>
  </si>
  <si>
    <t>The Secretary of Health and Human Services, in coordination with DOD, should expand the CAG's lessons-learned review to also obtain and incorporate input from key external stakeholders, such as vaccine companies and other federal agencies that coordinated with the CAG on its vaccine-related responsibilities. (Recommendation 4)</t>
  </si>
  <si>
    <t>The Secretary of Defense, in coordination with HHS, should expand the CAG's lessons-learned review to obtain and incorporate input from key external stakeholders, such as vaccine companies and other federal agencies that coordinated with the CAG on its vaccine-related responsibilities. (Recommendation 5)</t>
  </si>
  <si>
    <t>The USAID Administrator should ensure that BHA clearly communicates to staff the expectations for documentation of field-level oversight, such as site visits, in each award file, such as by educating staff about legacy guidance or issuing new BHA guidance. (Recommendation 1)</t>
  </si>
  <si>
    <t>The USAID Administrator should ensure that BHA assesses the costs and benefits of requiring more-frequent reporting from implementers in contexts where normal operations and monitoring are curtailed. (Recommendation 2)</t>
  </si>
  <si>
    <t>The Chief FOIA Officer of the Department of Labor should address risks to sustained backlog reduction efforts by identifying training and other needs to resolve data quality issues as part of its regular oversight of component FOIA programs. (Recommendation 1)</t>
  </si>
  <si>
    <t>The Chief Privacy Officer of the Department of Homeland Security, as the department's Chief FOIA Officer, should work with agency components to develop backlog reduction plans that specify goals and measures for reducing the FOIA backlog, provide specific milestones for backlog reduction efforts, and identify planned actions to reduce backlog. (Recommendation 2)</t>
  </si>
  <si>
    <t>The Secretary of the Treasury should design and implement processes, such as post-payment reviews or recovery audits, to help ensure timely identification and recovery of overpayments made by grantees to households, landlords, or utility providers in the Emergency Rental Assistance programs. (Recommendation 1)</t>
  </si>
  <si>
    <t>The Director of the Office of Management and Budget, in consultation with the Secretary of the Treasury, should issue guidance now or in the near future on the Emergency Rental Assistance programs in the Office of Management and Budget's Compliance Supplement for single audits to help ensure that auditors consistently and timely identify deficiencies in grantees' compliance with the programs' requirements. (Recommendation 2)</t>
  </si>
  <si>
    <t>The Secretary of Agriculture should ensure that the Administrator of the Food and Nutrition Service (1) develops a comprehensive strategy for the agency's nutrition assistance programs to respond to emergencies that includes lessons learned during the COVID-19 pandemic and a mechanism to periodically review and update the strategy, and (2) shares timely information with states and other stakeholders during development of the strategy to help inform their ongoing response to COVID-19. (Recommendation 3)</t>
  </si>
  <si>
    <t>The Secretary of Agriculture should ensure that the Administrator of the Food and Nutrition Service further assists state and local agencies in their efforts to obtain reliable and comprehensive eligibility data for the Pandemic Electronic Benefits Transfer program in order to determine eligibility and benefits amounts accurately. (Recommendation 4)</t>
  </si>
  <si>
    <t>The Commissioner of Internal Revenue should establish mitigation plans—including indicators, such as a threshold to initiate mitigation activities—to timely address any future challenges to processing applications for tentative refund on Forms 1045 and 1139 within the 90-day statutory requirement. (Recommendation 5)</t>
  </si>
  <si>
    <t>The Secretary of the Treasury, in consultation with the Treasury Inspector General, should develop and implement procedures to monitor and evaluate ERA grantees’ controls, including through the reallocation process. The monitoring procedures should include information on the minimum internal control systems expected for ERA grantees that rely on self-attestation and other administrative flexibilities that could increase risks of improper payments. (Recommendation 1)</t>
  </si>
  <si>
    <t>Treasury neither agreed nor disagreed with this recommendation but said that it would incorporate these procedures into existing oversight procedures.</t>
  </si>
  <si>
    <t>Congress should consider requiring OPM to develop an implementation plan to improve the reliability of information in its federal payroll data system, Enterprise Human Resources Integration, including telework information. In doing so, Congress should consider providing OPM a deadline for completing the plan.</t>
  </si>
  <si>
    <t>The Department of Defense agreed with the recommendation.</t>
  </si>
  <si>
    <t>Treasury agreed with our recommendation, and stated that it is working to establish post-payment reviews and recovery audit activities within the schedule prescribed in Treasury’s Implementation Guide for OMB Circular A-123 Appendix C: Requirements for Payment Integrity. Treasury also stated that it will be approving and initiating an ERA desk review plan that uses risk-based analytics to identify the highest-risk ERA recipients. Treasury stated that it is also actively working with OMB to publish guidance on the programs in the Compliance Supplement in early 2022.</t>
  </si>
  <si>
    <t>Agency</t>
  </si>
  <si>
    <t>Total</t>
  </si>
  <si>
    <t>Open</t>
  </si>
  <si>
    <t>Closed</t>
  </si>
  <si>
    <t>Total check</t>
  </si>
  <si>
    <t>Department of Education</t>
  </si>
  <si>
    <t>Department of Justice</t>
  </si>
  <si>
    <t>Department of the Interior</t>
  </si>
  <si>
    <t>Securities and Exchange Commission</t>
  </si>
  <si>
    <t>Sub totals</t>
  </si>
  <si>
    <t>W/O Matters</t>
  </si>
  <si>
    <t>*W/Matters</t>
  </si>
  <si>
    <t>U.S. Agency for International Development</t>
  </si>
  <si>
    <t>The Chief FOIA Officer of the Department of Agriculture should better document agency backlog reduction efforts, including its milestones and planned actions for reducing its FOIA backlog, and address challenges and risks to departmental backlog reduction efforts. (Recommendation 3)</t>
  </si>
  <si>
    <t>Department of Justice: Office of Information Policy</t>
  </si>
  <si>
    <t>The Director of the Office of Information Policy should evaluate the usefulness and burden of performance information collected, and identify ways reporting can inform current and emerging FOIA challenges and risks, such as the number of requests for which unusual circumstances apply or the effect of litigation on overall FOIA request processing and backlog. (Recommendation 4)</t>
  </si>
  <si>
    <t>Education designed and implemented procedures for regularly conducting quality assurance reviews of obligated amounts for higher education grants to help identify and correct erroneous obligations in a timely manner. Specifically, in June 2021, the Office of Postsecondary Education established the Emergency Response Unit (ERU) to monitor Higher Education Emergency Relief Fund (HEERF) grants by performing quality control procedures for HEERF obligations. ERU’s procedures include quality control batch reviews of CARES Act HEERF awards to identify potential duplicates for research and quality control checks of American Rescue Plan HEERF awards to identify duplicates, non-compliant institutions, and ineligible institutions. In addition, in December 2021, the Emergency Response Unit developed and implemented an additional post-obligation review process to identify and correct erroneous obligations.</t>
  </si>
  <si>
    <t xml:space="preserve">The Department of Health and Human Service did not concur with this recommendation. However, to address the recommendation, HHS updated its invoice processing procedures (effective September 1, 2021) to document the direct shipment procurement process. These updated procedures include activities for reviewing and approving invoice information, including contract numbers, invoice numbers, and specific receiving instructions, prior to issuing payments. These updates which HHS made to its procedures will help provide assurance that SNS payments for direct shipments are properly authorized. Therefore, we are closing this recommendation as implemented. </t>
  </si>
  <si>
    <t>We found that the Bureau had processes, such as teleconferences among officials and facility inspections, to identify best practices and lessons learned from its COVID-19 response. However, the Bureau did not capture or share some of this information Bureau-wide. As a result, we recommended that the Director of BOP should develop and implement an approach to capture and share best practices and lessons learned for responding to COVID-19 and future public health emergencies as discussed among BOP officials at their regular teleconferences. In response, BOP officials have developed and implemented two approaches, in addition to maintaining use of teleconferences that aim to capture and help share this information. In particular, BOP issued a memo in December 2021 outlining one specific new process for this purpose. The memo describes an email account where facility staff can send "any procedures or protocols believed to be effective in responding to the pandemic, not already outlined in agency policy or guidance." As they receive submissions, BOP officials from the appropriate office, such as the Health Services Division, will review them to determine their viability for implementation across the agency. BOP officials we spoke with in February 2022 noted that they deem a practice as "viable" if it is in alignment with BOP policy and guidance. If it is, then officials told us their next step is to assess whether or not the practice should be made mandatory across BOP. If officials determine that it should be, then BOP officials said they will update policy or guidance accordingly. In addition, they said they will also update the checklist that reviewers on the COVID-19 Compliance Review Team (CCRT) use to oversee COVID-19 policy implementation at each facility in the Bureau, to ensure that the new mandatory practice is reflected. Apart from the email account, BOP officials also noted that the CCRT review process itself serves as an additional way to capture lessons learned and best practices because during discussions about compliance with the checklist, reviewers often hear from facility officials about some novel approaches that they have found useful and effective.  Both the use of the email account and the CCRT discussions reflect approaches that are consistent with our recommendation.</t>
  </si>
  <si>
    <t>We found that the Bureau had processes to identify best practices and lessons learned from its COVID-19 response. However, the Bureau did not capture or share some of this information Bureau-wide or have an approach for ensuring facilities apply them. As a result we recommended that the Director of BOP should develop and implement an approach for ensuring its facilities are applying, as appropriate, best practices and lessons learned related to COVID-19 and future public health emergency response efforts. In response, BOP issued a memo in December 2021 outlining one specific new process for this purpose. The memo describes an email account where facility staff can send "any procedures or protocols believed to be effective in responding to the pandemic, not already outlined in agency policy or guidance." As they receive submissions, BOP officials from the appropriate office, such as the Health Services Division, will review them to determine their viability for implementation across the agency. BOP officials we spoke with in February 2022 noted that they deem a practice as "viable" if it is in alignment with BOP policy and guidance. If it is, then officials told us their next step is to assess whether or not the practice should be made mandatory across BOP. If officials determine that it should be, then BOP officials said they will update policy or guidance accordingly. In addition, they said they will also update the checklist that reviewers on the COVID-19 Compliance Review Team (CCRT) use to oversee COVID-19 policy implementation at each facility in the Bureau, to ensure that the new mandatory practice is reflected. While facility wardens will maintain discretion to implement new practices that are shared but that BOP has not made mandatory, the CCRT process will serve as the approach to ensure facilities are applying the new practices that are mandatory. This approach is consistent with our recommendation.</t>
  </si>
  <si>
    <t>In January 2022, HHS provided documentation showing that the department had an Information Sharing Policy that sets requirements for the sharing of information from the Healthcare Threat Operations Center (HTOC) to the Health Sector Cybersecurity Coordination Center (HC3). HHS has also developed an information sharing guide that describes how certain data in an HTOC report, such as indicators of compromise, threat information, and sensitive incident data, should be handled before being sent to HC3 and other approved distribution channels. We will follow up with HHS to obtain documentation showing that the department has implemented the process specified in the guide.</t>
  </si>
  <si>
    <t>HHS partially agreed with our recommendation. In January 2021, HHS agreed that the department should take steps to more directly incorporate some of the elements of an effective national strategy, but expressed concern that producing such a strategy at this time could be overly burdensome on the federal, state, and local entities that are responding to the pandemic, and that a plan would be outdated by the time it was finalized or potentially rendered obsolete by the rate of technological advancement. In March 2022, the White House updated its general COVID-19 strategy, which provided new strategic elements related to testing, but does not contain all of the elements of an effective national strategy, such as clearly defined performance metrics and benchmarks. As of March 2022, HHS had not fully addressed this recommendation.</t>
  </si>
  <si>
    <t>IRS agreed with GAO’s March 2021 recommendation and has identified barriers that taxpayers face in e-filing business-related returns. In January 2021, IRS provided documentation on research it had conducted from 2015 to 2017 on the barriers associated with e-filing three business-related tax forms, including employment returns which account for IRS’s largest volume of business-related paper returns. In January 2022, IRS officials stated that the e-file barriers they identified several years ago are still relevant because IRS has taken limited action to address the barriers due to competing priorities. To supplement their initial research, IRS officials then provided results from follow-up efforts in September 2018 and November 2020 that align with the results of their initial work on why taxpayers continue to file employment returns on paper. Collectively, these efforts identify barriers to taxpayers e-filing business-related returns. The information from these efforts should help IRS better prioritize its next steps for addressing e-file barriers for business taxpayers.</t>
  </si>
  <si>
    <t>IRS agreed with GAO’s March 2021 recommendation and has taken some steps to address barriers taxpayers face to e-filing business-related returns. To address the greatest barrier it identified to increasing e-filing rates for employment returns,  IRS Wage and Investment submitted a fiscal year 2021 funding proposal for implementing an online signature personal identification number (PIN) application. This would enable taxpayers to file employment returns with a real-time digital PIN rather than the current process, which takes at least 45 days to issue a PINa. However, IRS did not approve this funding proposal. According to IRS officials, this was due to competing IRS priorities, including legislative changes requiring technology prioritization and additional complexities due to the pandemic. In January 2022, IRS officials stated that until IRS addresses the lack of an online signature PIN, it will be difficult for the agency to overcome additional related barriers to increasing e-filing of business-related returns. Addressing barriers to e-filing business returns could help IRS reduce the volume of more costly paper-based work and improve services to business filers.</t>
  </si>
  <si>
    <t>IRS disagreed with GAO’s March 2021 recommendation and, at that time, stated that it had taken all reasonable steps to identify work that can be performed remotely and assigned it to staff that had previously been on weather and safety leave. Prior to GAO’s report being issued, IRS recalled mission-essential staff who performed in-person work and who were previously on weather and safety leave to report to the office to support 2021 filing season activities. As of January 31, 2021, mission-essential IRS staff were unable to use weather and safety leave due to concerns with reporting in-person due to the COVID-19 pandemic. As of February 2022, GAO is closing this recommendation as not implemented since IRS recalled affected employees back to on-site work.</t>
  </si>
  <si>
    <t>[1]Of the 264 recommendations and 5 matters, 38 recommendations and 2 matters were aimed at improving agencies’ internal controls and financial and fraud risk management practices.</t>
  </si>
  <si>
    <t>CARES-related Recommendation status totals as of 3/9/22</t>
  </si>
  <si>
    <r>
      <t xml:space="preserve">Across this body of work, we have made </t>
    </r>
    <r>
      <rPr>
        <b/>
        <sz val="11"/>
        <color theme="1"/>
        <rFont val="Arial"/>
        <family val="2"/>
      </rPr>
      <t>264 recommendations</t>
    </r>
    <r>
      <rPr>
        <sz val="11"/>
        <color theme="1"/>
        <rFont val="Arial"/>
        <family val="2"/>
      </rPr>
      <t xml:space="preserve"> to federal agencies and raised </t>
    </r>
    <r>
      <rPr>
        <b/>
        <sz val="11"/>
        <color theme="1"/>
        <rFont val="Arial"/>
        <family val="2"/>
      </rPr>
      <t xml:space="preserve">5 matters </t>
    </r>
    <r>
      <rPr>
        <sz val="11"/>
        <color theme="1"/>
        <rFont val="Arial"/>
        <family val="2"/>
      </rPr>
      <t>for congressional consideration.[1] As of [February 28, 2022], agencies had</t>
    </r>
    <r>
      <rPr>
        <b/>
        <sz val="11"/>
        <color theme="1"/>
        <rFont val="Arial"/>
        <family val="2"/>
      </rPr>
      <t xml:space="preserve"> fully or partially addressed X of these 264 recommendations</t>
    </r>
    <r>
      <rPr>
        <sz val="11"/>
        <color theme="1"/>
        <rFont val="Arial"/>
        <family val="2"/>
      </rPr>
      <t>, and C</t>
    </r>
    <r>
      <rPr>
        <b/>
        <sz val="11"/>
        <color theme="1"/>
        <rFont val="Arial"/>
        <family val="2"/>
      </rPr>
      <t>ongress had fully addressed X matter[s].</t>
    </r>
  </si>
  <si>
    <t>GAO-22-104698</t>
  </si>
  <si>
    <t>Tribal Epidemiology Centers: HHS Actions Needed to Enhance Data Access</t>
  </si>
  <si>
    <t>The Secretary of HHS should develop a policy clarifying the HHS data (including monitoring systems, delivery systems, and other protected health information) that are to be made available to TECs as required by federal law. (Recommendation 1)</t>
  </si>
  <si>
    <t>The Director of CDC should develop written guidance for TECs on how to request data. Such guidance should include information on data potentially available to TECs, how to request data, agency contacts, criteria the agency will use to review such requests, and time frames for receiving an agency response to data requests. (Recommendation 2)</t>
  </si>
  <si>
    <t>The Director of CDC should develop and document agency procedures on reviewing TEC requests for and making data available to TECs. These procedures should include a description of data potentially available to TECs, agency contacts, criteria for reviewing TEC data requests, and time frames for responding to TEC requests. (Recommendation 3)</t>
  </si>
  <si>
    <t>The Director of IHS should develop written guidance for TECs on how to request data. Such guidance should include information on the data available to TECs, how to request data, agency contacts, criteria the agency will use to review such requests, and time frames for receiving an agency response to data requests. (Recommendation 4)</t>
  </si>
  <si>
    <t>The Director of IHS should develop and document agency procedures on reviewing TEC requests for and making data available to TECs. These procedures should include a description of the data available to TECs, agency contacts, criteria for reviewing TEC data requests, and time frames for responding to TEC requests. (Recommendation 5)</t>
  </si>
  <si>
    <t>Department of Health and Human Services: Centers for Disease Control and Prevention</t>
  </si>
  <si>
    <t>GAO-22-105715</t>
  </si>
  <si>
    <t>Emergency Relief Funds: Significant Improvements Are Needed to Ensure Transparency and Accountability for COVID-19 and Beyond</t>
  </si>
  <si>
    <t>Matter 04</t>
  </si>
  <si>
    <t>Matter 05</t>
  </si>
  <si>
    <t>Matter 06</t>
  </si>
  <si>
    <t>Matter 07</t>
  </si>
  <si>
    <t>Matter 08</t>
  </si>
  <si>
    <t>Matter 09</t>
  </si>
  <si>
    <t>Matter 10</t>
  </si>
  <si>
    <t>Congress should pass legislation requiring the Office of Management and Budget (OMB) to provide guidance for agencies to develop plans for internal control that would then immediately be ready for use in, or adaptation for, future emergencies or crises and requiring agencies to report these internal control plans to OMB and Congress. (Matter for Consideration 01)</t>
  </si>
  <si>
    <t>Congress should amend the Payment Integrity Information Act of 2019 to designate all new federal programs making more than $100 million in payments in any one fiscal year as “susceptible to significant improper payments” for their initial years of operation. (Matter for Consideration 02)</t>
  </si>
  <si>
    <t>Congress should amend the Payment Integrity Information Act of 2019 to reinstate the requirement that agencies report on their antifraud controls and fraud risk management efforts in their annual financial reports. (Matter for Consideration 03)</t>
  </si>
  <si>
    <t>Congress should establish a permanent analytics center of excellence to aid the oversight community in identifying improper payments and fraud. (Matter for Consideration 04)</t>
  </si>
  <si>
    <t>Congress should clarify that (1) chief financial officers (CFO) at CFO Act agencies have oversight responsibility for internal controls over financial reporting and key financial management information that includes spending data and improper payment information; and (2) executive agency internal control assessment, reporting, and audit requirements for key financial management information, discussed in an existing matter for congressional consideration in our August 2020 report, include internal controls over spending data and improper payment information. (Matter for Consideration 05)</t>
  </si>
  <si>
    <t>Congress should require agency CFOs to (1) submit a statement in agencies’ annual financial reports certifying the reliability of improper payments risk assessments and the validity of improper payment estimates, and describing the actions of the CFO to monitor the development and implementation of any corrective action plans; and (2) approve any methodology that is not designed to produce a statistically valid estimate. (Matter for Consideration 06)</t>
  </si>
  <si>
    <t>Congress should consider legislation to require improper payment information required to be reported under the Payment Integrity Information Act of 2019 to be included in agencies’ annual financial reports. (Matter for Consideration 07)</t>
  </si>
  <si>
    <t>Congress should amend the DATA Act to extend the previous requirement for agency inspectors general to review the completeness, timeliness, quality, and accuracy of their respective agency data submissions on a periodic basis. (Matter for Consideration 08)</t>
  </si>
  <si>
    <t>Congress should amend the DATA Act to clarify the responsibilities and authorities of OMB and Department of the Treasury for ensuring the quality of data available on USAspending.gov. (Matter for Consideration 09)</t>
  </si>
  <si>
    <t>Congress should amend the Social Security Act to accelerate and make permanent the requirement for the Social Security Administration to share its full death data with the Department of the Treasury’s Do Not Pay working system. (Matter for Consideration 10)</t>
  </si>
  <si>
    <t>When we confirm any actions Congress has taken in response to this recommendation, we will provide updated information.</t>
  </si>
  <si>
    <t xml:space="preserve">FNS generally agreed with this recommendation and took action to address it. In March 2021, FNS reconfigured its data system so that manual processing would no longer be necessary. By doing so, FNS has removed potential sources of error that affected data quality earlier in the COVID-19 pandemic. The agency also added several table notes to data it released in April 2021 to help provide stakeholders and the public with sufficient context to understand and interpret key data. </t>
  </si>
  <si>
    <t>As of January 2022, HHS reported actions the department has taken to update the charters for the CISO Council, Information Security Monitoring Working Group (ISCM, formerly known as the Continuous Monitoring and Risk Scoring Working Group), and Cloud Security Working Group. Specifically, the officials stated that the Chief Information Officer and Chief Information Security Officer (CISO) have regularly reviewed the CISO Council charter and updated it as needed, and will continue to do so. HHS also stated that it is in the process of updating the Continuous Monitoring and Risk Scoring Working Group to establish an Information Security Continuous Monitoring Working, which will broaden the scope of the initial working group. The department anticipates having the new charter finalized and approved by quarter 3 of fiscal year 2022. Further, HHS stated that it is currently updating the Cloud Security Working Group Charter and anticipates having the charter finalized and approved by the end of March 2022. We will follow up with HHS to obtain the updated charters as they are finalized.</t>
  </si>
  <si>
    <t>As of January 2022, HHS reported several actions the department has taken to improve the operations of the Government Coordinating Council's (GCC) Cybersecurity Working Group and the HHS Cybersecurity Working Group. For example, the department stated that the Assistant Secretary for Preparedness and Response's (ASPR) Division of Critical Infrastructure Protection is planning to develop a charter for the GCC Cybersecurity Working Group. In addition, HHS stated that ASPR began using contract support to develop a responsibility assignment matrix for the HHS Cybersecurity Working Group. We will follow up with the department to obtain updates and documentation of these efforts.</t>
  </si>
  <si>
    <t xml:space="preserve">The Department of Health and Human Services (HHS) agreed with our recommendation and has begun to implement it. CDC informed us in January 2022, that the agency has, in collaboration with internal and external partners, drafted a plan to enhance laboratory surge testing capacity outside of CDC and public health laboratories. This is a positive step forward and we will review the plan once it is finalized to ensure it includes the recommended elements. In March 2022, CDC informed us they expect to finalize their plan and provide it to us for review in May. </t>
  </si>
  <si>
    <t xml:space="preserve">As of January, 2022, HHS reported that it had incorporated projected time frames of planned spending for certain activities, such as select grants and cooperative agreements. HHS stated that the department is unable to provide specific time frames for all relief funds due to the evolving environment of the COVID-19 response and the need to remain flexible in responding to incoming requests for response activities.    </t>
  </si>
  <si>
    <t>HRSA partially concurred with this recommendation. Despite initial actions to address this recommendation, HRSA has suspended its post-payment recovery efforts. In March 2022, HRSA provided updated data for the total funds identified for recovery or potential repayment. HRSA has two categories of unused funds for which the agency will seek repayment. HRSA stated that it will seek repayment for all PRF payments reported as unused. For providers who HRSA required to report and failed to do so, HRSA will move forward to seek repayment of the full payment amount. However, HRSA told us that it has suspended its recovery efforts in order to establish a dispute process for providers to challenge HRSA’s repayment decisions. In addition, HRSA has encountered technical challenges in seeking funds from providers with identified overpayments due to missing bank trace numbers that are used to seek repayment. The agency is trying to resolve the issue which may continue in the future. We will continue to monitor HRSA’s progress towards recovery of overpayment, unused payments, or payments not properly used</t>
  </si>
  <si>
    <t>As of January 2022, HHS reported that the Assistant Secretary for Preparedness and Response's Division of Critical Infrastructure Protection had briefed department leadership on its plans to revise the organization of the working groups it managed, to include the HHS Cybersecurity Working Group. We will follow up with the department to obtain an update on these efforts.</t>
  </si>
  <si>
    <t>In January 2022, HHS informed us that it would begin starting work to address this recommendation once it had finalized efforts to strengthen the HHS Cybersecurity Working Group, another collaborative group it manages. The department estimated that it would start this work in quarter 2 of fiscal year 2022. We will follow up with the department to obtain an update on this effort.</t>
  </si>
  <si>
    <t>In January 2022, HHS informed us that it would begin starting work to address this recommendation once it had finalized efforts to strengthen the HHS Cybersecurity Working Group and Government Coordinating Council's Cybersecurity Working Group, two other collaborative groups it manages. The department estimated that it would start this work in quarter 3 of fiscal year 2022. We will follow up with the department to obtain an update on this effort.</t>
  </si>
  <si>
    <t>In February 2022, Department of Treasury Debt Management officials publicly clarified the department's cash management approach consistent with our recommendation. In its February 2022 Quarterly Refunding policy statement, Debt Management officials re-stated Treasury's cash balance policy to include relevant factors that Treasury considers which may affect how the policy is implemented in practice. For example, officials stated that while Treasury seeks to maintain funds sufficient to cover its one-week ahead cash need, this level is neither a target nor a maximum balance, but rather a minimum level of cash Treasury intends to maintain. Further, Treasury's projected cash needs may be uncertain due to a variety of factors, such as changes in economic conditions which affect tax revenues and the potential for legislative changes that affect short-term cash flows. Officials also stated that Treasury evaluates cash flow projections not only for the week ahead but also for subsequent weeks and months. This process often results in Treasury holding a cash balance above the minimum one-week level. In addition to making clarifications in its policy statement, the Debt Management Office also provided updated analysis of how they implemented their cash management policy in 2020 and 2021. These documents and materials were communicated to market participants and are publicly available on the Treasury website.</t>
  </si>
  <si>
    <t xml:space="preserve">HHS disagreed with our recommendation. In a May 2021 update, the Office of the Assistant Secretary for Preparedness and Response (ASPR) noted that since March 2020, supply chain responsibility, coordination, and execution have been incorporated and integrated into ASPR. HHS stated that ASPR's supply chain work is divided into three areas: (1) logistics and supply chain management, (2) supply chain and industrial situational awareness, and (3) industrial base expansion. The update noted that this work provides solutions to HHS and other federal partners to address supply chain shortages and vulnerabilities and supports a collaborative approach. Finally, HHS offered several examples of HHS and ASPR's efforts, including restocking the Strategic National Stockpile; mitigating potential shortages of raw materials; continuing to partner with the Department of Defense (DOD) on supply acquisition; and helping develop the pandemic supply chain resilience strategy. However, HHS has yet to document roles and responsibilities for supply chain management that are transitioning. We noted in our September 2020 report that complex medical supply management responsibilities that had been shared between many agencies during the nationwide response to COVID-19 were transitioning to HHS. This included procuring testing supplies, monitoring the commercial supply chain, and fulfilling state, local, tribal, and territorial governments' requests for supplies. We acknowledge the efforts made to date by HHS and ASPR, but as supply chain efforts continue-and ASPR continues to work closely with, and rely on, federal partners-we maintain that our recommendation is warranted to sustain the progress made to date, especially as the pandemic continues and variants circulate. As of March 2022, HHS has not provided any updated information.  </t>
  </si>
  <si>
    <t>Recommendation Status Comments as of March 2022</t>
  </si>
  <si>
    <t>HHS disagreed with our recommendation. However, HHS has taken action to help mitigate medical supply gaps. In a May 2021 update, ASPR noted that since March 2020, supply chain responsibility, coordination, and execution has been incorporated and integrated into ASPR. HHS offered several examples of HHS and ASPR's supply chain work, including restocking the Strategic National Stockpile; mitigating potential shortages of raw materials; continuing to partner with DOD on supply acquisition; and helping develop the pandemic supply chain resilience strategy. While HHS had not provided any updated information as of March 2022, we believe these are good steps. We will continue to monitor HHS’s efforts, including whether the Department outlines specific actions to mitigate remaining COVID-19 medical supply gaps, consistent with our recommendation.</t>
  </si>
  <si>
    <t>HHS disagreed with this recommendation, noting, among other things, work that had already been done to manage the medical supply chain and increase supply availability. As of May 2021, HHS has not demonstrated action to devise interim solutions that would systematically help states, tribes, and territories effectively track, manage, and plan for supplies to carry out the COVID-19 pandemic response in the absence of state-level end-to-end logistics capabilities that would track critical supplies required for a response of this scale. We note that we made this recommendation to both HHS and the Department of Homeland Security (DHS) with the intent that they would work together under the Unified Coordination Group to address challenges reported by state officials with both public health and emergency management responsibilities. Moreover, we recommended they take actions that were consistent with the roles and responsibilities that were to be more clearly defined as HHS took a more central role in leading supply distribution. The recommendation to define those roles and responsibilities remains open. Moreover, although both HHS and DHS have reported separate actions taken as part of other efforts within each separate purview, HHS has not articulated how it worked with DHS or how it assessed whether the actions changed the experiences of state officials who reported issues during our prior work. Without systematic and deliberate action to help jurisdictions ensure they have the support they need to track, manage, and plan for supplies, those on the front lines of the whole-of-nation COVID-19 response may continue to face challenges that hamper their effectiveness as the pandemic continues and variants circulate. As of March 2022, HHS had not provided any additional updates.</t>
  </si>
  <si>
    <t xml:space="preserve">In September 2020, the Department of Homeland Security (DHS) disagreed with this recommendation, noting, among other things, work that FEMA had already done to manage the medical supply chain and increase supply availability. Although DHS disagreed with our recommendation, it began taking some actions in March 2021. As of May 2021, DHS had not demonstrated action to devise interim solutions that would systematically help states, tribes, and territories effectively track, manage, and plan for supplies to carry out the COVID-19 pandemic response in the absence of state-level end-to-end logistics capabilities that would track critical supplies required for a response of this scale. We note that we made this recommendation to both DHS and the Department of Health and Human Services (HHS) with the intent that they would work together under the Unified Coordination Group to address challenges reported by state officials with both public health and emergency management responsibilities. Moreover, we recommended they take actions that were consistent with the roles and responsibilities that were to be more clearly defined as HHS took a more central role in leading supply distribution. The recommendation to define those roles and responsibilities remains open. Both DHS and HHS have reported separate actions, taken as part of other efforts within each separate purview. For instance, FEMA has developed and released an updated distribution management plan guide that, according to FEMA, provides actionable guidance for state, local, tribal, and territorial agencies, among others, to effectively and efficiently distribute critical resources to disaster survivors in the community. In addition, FEMA published and put online a logistics technical assistance program, which assists in the development, readiness, and enhancement of logistics planning and operational capabilities for state, local, tribal and territorial agencies. Further, FEMA provided information about listening sessions conducted at the regional level. However, as of February 2022, neither FEMA nor HHS has articulated how it worked with the other at the headquarters level, nor how they assessed whether the actions changed the experiences of state officials who reported issues during our prior work. Without systematic and deliberate action to help states ensure they have the support they need to track, manage, and plan for supplies, states, tribes, and territories on the front lines of the whole-of-nation COVID-19 response may continue to face challenges that hamper their effectiveness. </t>
  </si>
  <si>
    <t>Since September 2020, CDC and the White House issued vaccine planning documents, including a National Strategy for the COVID-19 Response and Pandemic Preparedness that broadly outline various programs for vaccine distribution. These documents contained general information on federally supported vaccine distribution activities, but did not provide details related to how the federal government was coordinating its efforts or information on the specific roles of the federal agencies and non-federal entities. We closed this recommendation in April 2022 because the time frame for its implementation had passed, due to widespread distribution and administration of COVID-19 vaccines.</t>
  </si>
  <si>
    <t>As of February 2022, the Department of Health and Human Services component agencies—Centers for Disease Control and Prevention (CDC), Centers for Medicare and Medicaid Services (CMS), and Food and Drug Administration (FDA)—had made progress in addressing our prior cybersecurity-related recommendations to those agencies. Specifically, CDC, CMS, and FDA collectively implemented 4 additional prior recommendations since we last reported that the agencies had made progress in addressing the recommendations in October 2021. Specifically, the agencies have now implemented 425 (about 98 percent) of the 434 recommendations. Additionally, as of February 2022, HHS did not have an update on its efforts to implement the recommendation at the department level.</t>
  </si>
  <si>
    <t>The Office of Management and Budget (OMB) neither agreed nor disagreed with our recommendation.  In March 2021, OMB issued new guidance on improper payments that implements the requirements from the Payment Integrity Information Act of 2019.  In addition, in January 2022, OMB added further clarification to its platform's question and answer section for agencies and their Offices of Inspector General regarding their consideration of payment integrity risks. Specifically, it states that agencies are encouraged to ensure that significant payment integrity risks are part of the sampling methodology so that the estimates can be used to assist in the process of identifying the root causes of improper payments and developing corrective action plans to address them.  We believe that OMB has taken sufficient corrective actions which addressed the recommendation."</t>
  </si>
  <si>
    <t>SBA neither agreed nor disagreed with our recommendation at the time of our report. In response to our recommendation, SBA stated that it was planning to conduct improper payment testing for PPP and that it takes improper payments seriously. In July 2021, SBA officials said that SBA would estimate both improper payments and error rates for PPP in the fourth quarter of fiscal year 2021. In February 2022, SBA provided a copy of its sampling plan dated July 2021. They noted in March 2022 that SBA would officially report the improper payment rate in its Fiscal Year 2022 Agency Financial Report. We will continue to monitor SBA’s progress in implementing our recommendation.</t>
  </si>
  <si>
    <t xml:space="preserve">HHS generally agreed with our recommendation, while noting that the term "engage" is vague and unclear, and that they regularly engage with Congress and nonfederal stakeholders. HHS added that improving the pandemic response capabilities of state, local, tribal, and territorial governments is a priority. As of March 2022, HHS had not provided any updated information.  </t>
  </si>
  <si>
    <r>
      <t>FDA concurred with our recommendation and in December 2021 reiterated that it is actively tracking the list of sites that need to be inspected. In June 2021, FDA reported that it was tracking the list of establishments in need of inspection on a quarterly basis and reiterated that the agency continued to use alternative tools to oversee manufacturing quality while inspections are paused. In August 2021, FDA noted that its May 2021</t>
    </r>
    <r>
      <rPr>
        <i/>
        <sz val="10"/>
        <rFont val="Calibri"/>
        <family val="2"/>
        <scheme val="minor"/>
      </rPr>
      <t xml:space="preserve"> Resiliency Roadmap for FDA Inspectional Oversight </t>
    </r>
    <r>
      <rPr>
        <sz val="10"/>
        <rFont val="Calibri"/>
        <family val="2"/>
        <scheme val="minor"/>
      </rPr>
      <t>outlined the agency’s inspection related activities during the COVID-19 pandemic, including its inspection priorities going forward. In particular, FDA stated that it will prioritize preapproval inspections over surveillance inspections. Because the backlog we identified is made up of surveillance inspections, FDA’s response that such inspections would be a relatively lower priority suggests that the size of the backlog could continue to grow. In November 2021, FDA published</t>
    </r>
    <r>
      <rPr>
        <i/>
        <sz val="10"/>
        <rFont val="Calibri"/>
        <family val="2"/>
        <scheme val="minor"/>
      </rPr>
      <t xml:space="preserve"> An Update to the Resiliency Roadmap</t>
    </r>
    <r>
      <rPr>
        <sz val="10"/>
        <rFont val="Calibri"/>
        <family val="2"/>
        <scheme val="minor"/>
      </rPr>
      <t xml:space="preserve"> in which it reported that it was developing a plan for resuming prioritized foreign inspections, including surveillance inspections, starting in February 2022 for all commodities, subject to the dynamics of the global pandemic. In February 2022, FDA updated its planned date for resuming prioritized foreign in inspections to April 2022. While the November 2021 update states that surveillance inspections will be considered under established risk models, it does not document how FDA will respond to the issues the backlog presents to the agency’s goal of shifting toward exclusively risk-driven surveillance inspections. Therefore, FDA will need to continue to account for, and respond to, the backlog in its inspection plans for future fiscal years. We will continue to monitor FDA’s inspection plans and progress toward addressing the backlog.</t>
    </r>
  </si>
  <si>
    <t xml:space="preserve">DOL agreed with our recommendation and on January 8, 2021, issued PUA program guidance and updated instructions for states to report PUA overpayments recovered. As of March 28, 2022, 39 states and territories had begun reporting some data on the amount of PUA overpayments recovered. Sustained reporting by more states is needed to help inform DOL, policymakers, and the public about the amount of PUA overpayments states and territories have recovered. We will continue to monitor state reporting of PUA overpayment recovery data. </t>
  </si>
  <si>
    <t>At the time of our report, SBA neither agreed nor disagreed with this recommendation. In December 2021, SBA stated that the agency had implemented fraud indicators for EIDL application data. SBA also stated that the agency shared these indicators with the Pandemic Response Accountability Committee for review. In March 2022, SBA stated that it was working with a vendor to develop portfolio-level analytics. We will continue to monitor the agency's actions to address this recommendation</t>
  </si>
  <si>
    <t xml:space="preserve">HHS agreed with our recommendation to finalize and implement a post-payment review process. In July 2021, HHS stated it was developing the post-payment review audit strategy for the Uninsured Program, which includes detailed protocol and procedures for the assessments of the Uninsured Program to be executed by audit contractors. In March 2022, HHS provided us a copy of its COVID-19 Uninsured Program Assessment Strategy Manual. The manual provides detailed protocols and procedures for assessing the Uninsured Program claims to identify overpayments for recovery. As such, we believe this manual addresses our recommendation. </t>
  </si>
  <si>
    <t xml:space="preserve">USDA neither agreed nor disagreed with our recommendation, and according to Agricultural Marketing Service officials, they have discontinued the program, and are using other methods of hunger relief, so they do not anticipate needing additional permanent staff. However, in December 2021, the Agricultural Marketing Service placed an order on an existing contract vehicle to obtain additional staff support for contract closeout services and other administrative needs for the awards that have been made under the Farmers to Families Food Box Program and other food purchasing efforts. The statement of work for the order estimates the number of contracts the Agricultural Marketing Service needs contract support services for, and required the contractor to deliver a staffing plan, identifying how it will meet USDA’s requirements. The contractor’s April 2022 staffing plan identifies a total of three additional staff to lead and support Agricultural and Marketing Services contract closeout needs for the Farmers to Families Food Box Program. The plan also states that staffing needs will be reassessed and additional resources acquired as needed, which will help to ensure that Agricultural and Marketing Services has the needed staff support to finalize the closeout of the contracts. </t>
  </si>
  <si>
    <t>DOL agreed with our recommendation and on September 3, 2021, issued PUA program guidance and updated instructions for states to report PUA overpayments waived. As of March 28, 2022, 24 states had reported some data on PUA overpayments waived. Sustained reporting by more states is needed to help inform DOL, policymakers, and the public about the amount of PUA overpayments states and territories have waived. We will continue to monitor state reporting of PUA overpayments waived.</t>
  </si>
  <si>
    <t xml:space="preserve">In March 2021, DHS concurred with our recommendation. DHS states that FEMA’s National Tribal Affairs Advisor, based in the Office of External Affairs, will coordinate with other FEMA offices and directorates, as appropriate, to review the agency’s adherence to protocols listed in the Tribal Consultation policy.  According to FEMA officials, in March 2021, FEMA conducted formal consultation with Tribal Leaders on COVID-19 Funeral Assistance before finalizing the interim policy. In April 2021, FEMA sent letters to tribal leaders discussing (1) FEMA policy and procedure for financial assistance to individuals and households for COVID-19 related funeral expenses incurred after January 20, 2020; and (2) a framework, policy details and requirements for determining the eligibility of safe opening and operation work and costs under the Public Assistance program. According to FEMA officials, as of March 2022, no additional COVID-related policies or regulations are under development.  As a result, we consider this recommendation as closed-implemented.  </t>
  </si>
  <si>
    <t>In March 2021, DHS concurred with our recommendation. DHS stated that FEMA’s Recovery Directorate will publish a memorandum that will contain direction to FEMA regions regarding the assignment of Public Assistance Program delivery managers to promote equitable delivery of Public Assistance to tribal governments. According to FEMA officials, in August 2021, FEMA sent a memorandum that provided updates on how FEMA would deliver assistance. This guidance provides FEMA’s regional staff the ability to work with all tribal applicants to understand their capacity to address issues through their assigned Public Assistance program delivery manager. FEMA also stated that in September 2021, it hosted a webinar to further enhance staff readiness to deliver direct technical assistance and support to tribes. Further FEMA stated that as of December 2021, 223 out of 355 of the tribal entities that are eligible Public Assistance applicants have requested and received a program delivery manager. During the winter of 2022, we reached out to representatives from the tribal governments to see if the assistance provided by these program delivery managers has been reliable and generally has addressed their needs and concerns. According to two organizations we met with, communication with FEMA has been unreliable, so they could not say that FEMA has improved its technical assistance in a timely or consistent manner. Therefore, we believe this recommendation should remain open.</t>
  </si>
  <si>
    <t xml:space="preserve">DOL partially agreed with our recommendation. Specifically, DOL agreed to pursue options to report the actual number of distinct individuals claiming UI benefits. However, DOL did not agree with the recommended retroactive effective date of the reporting. In a letter dated March 30, 2021, DOL stated that it had begun developing a new state report that would capture data related to distinct individuals claiming regular UI benefits; DOL estimated that this data collection might begin in early 2022. 
In November 2021, DOL officials said their work on the new state report that would capture data related to distinct individuals claiming regular UI benefits had not yet been completed, due to other competing priorities. In late February 2022, officials said that they plan to have the new data collection instrument ready to submit for public notice and comment early in 2022.
DOL expressed concerns about the feasibility of states’ reporting this information retroactively, including for the pandemic UI programs, without detracting from their primary obligation for timely and accurate claims processing. 
We maintain that DOL should pursue options to report the actual number of distinct individuals claiming UI benefits, retroactive to January 2020. Even if the information is unavailable for some time, these data are vital to understanding how many individuals received UI benefits as well as the size of the population supported by the UI system during the pandemic. Given the substantial investment in UI programs during the pandemic, an accurate accounting of the size of the population supported by this funding may be critical to understanding the efficiency and effectiveness of the nation’s response to unemployment during the pandemic. An accurate accounting may also be critical to helping DOL and policy makers identify lessons learned about the administration and use of regular and expanded UI benefit programs.
</t>
  </si>
  <si>
    <t>As of March 2022, we are following up on this recommendation and will update it when information is provided.</t>
  </si>
  <si>
    <t>The Department of Veterans Affairs (VA) concurred with our recommendation in principle and stated that it would provide periodic information to agency leadership on COVID-19 cases counts among Community Living Center (CLC) staff. In January 2022, VA indicated that it believed it had met the intent of this recommendation by keeping leadership informed of the COVID-19 case and fatality rates among all VA medical center staff, into which CLCs are integrated. VA also stated that it is focused on implementing the federal COVID-19 vaccination mandate, including for CLC staff. We appreciate that, at the current moment, VA must continue to respond to an evolving pandemic and is focused on implementation of this mandate. As such, our recommendation may be a long-term goal for VA, past the current phase of the pandemic. VA’s ability to identify cases of infectious disease among CLC staff is important not only to the COVID-19 pandemic, but also future infectious disease outbreaks.</t>
  </si>
  <si>
    <t>In January 2022, HHS provided updates on its efforts to monitor, evaluate, and report on the progress of the Chief Information Security Officer (CISO) Council, Information Security Continuous Monitoring Working Group (ISCM, formerly known as the Continuous Monitoring and Risk Scoring Working Group), and Cloud Security Working Group. Specifically, officials stated that the Chief Information Officer and CISO were evaluating performance metrics that would assist with monitoring the effectiveness of the CISO Council. Additionally, the officials stated that the department was updating the charters and other documentation for the Information Security Continuous Working Group to reflect the development of performance measures for the monitoring, evaluation, and reporting of progress for those groups. We will follow up with HHS to obtain documentation of these efforts.</t>
  </si>
  <si>
    <t xml:space="preserve">The Department of Health and Human Services (HHS) agreed with our recommendation that the Director of CDC assess the agency’s needs for goods and services for the manufacturing and deployment of test kits in public health emergencies. CDC informed us in March 2022, that the agency had assessed its existing contract mechanisms, flexibilities, and contract options and their ability to address COVID-19 response needs. CDC informed us that lessons learned from the COVID-19 response led the agency to institute additional flexibilities and contract options for existing, new, and future contracts mechanisms. CDC informed us that these changes could support the emergency production of goods and services during an emergency. As a result, we believe CDC’s actions address our recommendation.  </t>
  </si>
  <si>
    <t>In June 2021, HHS concurred with this recommendation. In January 2022, HHS reported that it was in the process of implementing our recommendation and had developed plans and analyses to support a reformed PHEMCE to include business processes and a strategy for stakeholder engagement and communications. Further, in February 2022, the agency re-launched the PHEMCE through a convened meeting with PHEMCE interagency partners. According to HHS, the restructured PHEMCE will reflect an expanded scope, leverage best practices from past PHEMCE practices as well as lessons learned from the COVID-19 response. However, as of March 2022, HHS had not provided us with documentation related to the PHEMCE restructure. We will continue to monitor HHS’s progress as it works to complete its implementation of our recommendation to develop and document plans for restructuring the PHEMCE.</t>
  </si>
  <si>
    <t>In June 2021, HHS concurred with this recommendation. In January 2022, HHS reported that it was working to implement our recommendation by developing standard operating procedures for recording, transmitting, and archiving information related to PHEMCE activities including its meeting notes, recommendations, decisions, and deliberations. HHS noted it was harmonizing these procedures with the proposed organizational structure and business processes of the restructured PHEMCE, which held its first meeting in February 2022. Further, HHS reported that it is working in collaboration with the Office of Management and Budget and other parts of the Department to identify a digital records management and archiving system that will provide the agency with appropriate storage capability that is also easily accessible to PHEMCE stakeholders. However, as of March 2022, HHS had not provided us with any updated information. We will continue to monitor HHS’s progress in implementing our recommendation to implement records management practices related to PHEMCE activities and deliberations.</t>
  </si>
  <si>
    <t>As of March 2022, Wage and Hour Division continues to develop its new case management system, including the system alerts to notify staff of specific policy requirements for assigning and prioritizing cases. Wage and Hour Division plans to roll out its new case management system on a limited basis by Q3 of FY 2022 and will expand use of the system once it has been implemented and tested. GAO will update this recommendation once the new system has been implemented.</t>
  </si>
  <si>
    <t>DHS did not agree with this recommendation. However, in January 2022, DHS issued interim guidance that directs contracting personnel to identify COVID-19-related other transaction agreements in the description of requirement field of the other transaction agreement module of the Federal Procurement Data System. DHS noted this will help ensure DHS other transaction agreements are consistently and accurately tracked when reported in FPDS.</t>
  </si>
  <si>
    <t>HHS agreed with this recommendation. As of February 2022, HHS officials said that the Assistant Secretary for Preparedness and Response is in the process of updating its Audit Review Standard Operating Procedure to provide additional guidance to staff on financial information and advice related to determining the effectiveness of contractor's financial operations. We will continue to monitor HHS's efforts to review and better communicate the resources available to contracting officers for assessing prospective vendors, including vendor's financial capabilities.</t>
  </si>
  <si>
    <t>HHS agreed with this recommendation. As of February 2022, HHS officials said that the Health and Human Services Acquisition Regulation is in the process of being updated. Following that update, Assistant Secretary for Preparedness and Response officials expect to be able to finalize their guidance related to contracting and assessing vendors during an emergency. We will continue to monitor HHS's efforts to develop additional guidance.</t>
  </si>
  <si>
    <t>SBA included in its fiscal year 2023 Congressional Budget Justification and fiscal year 2021 Annual Performance Report a request that Congress repeal the requirement that SBA purchase PPP loans. In its justification, SBA noted that the option was not used, there was no interest in the advance purchase option from lenders, and lenders were able to obtain liquidity to make PPP loans from the Federal Reserve's PPP Liquidity Facility.</t>
  </si>
  <si>
    <t>SBA provided us with guides for higher authority reviews and reviews conducted by a committee of senior managers in March 2022. Among other things, the guides provide overviews of the reviews, information on the scope of the reviews, and how the relevant staff should conduct them and record their findings. The guides also include templates for communicating with the lender responsible for the loan forgiveness application being reviewed.</t>
  </si>
  <si>
    <t>In March 2022, SBA provided us with documentation on procedures its customer service staff are to follow and templates for responses to questions. The procedures describe how SBA staff are to respond and track lender inquiries SBA receives through the platform lenders use to submit loan forgiveness decisions to SBA. In the sample templates created following our recommendation, SBA provided its staff with draft responses for communicating with lenders. For example, one template provides draft language to help lenders submit additional documentation when there is an identified problem but the platform does not accept the submission, allowing the process to continue.</t>
  </si>
  <si>
    <t>SBA agreed with the recommendation and stated that the agency plans to develop a comprehensive strategy for communicating with potential and actual disaster loan applicants, which will include information such as processing steps and corresponding time frames applicants might experience through different stages of the loan process. In December 2021, SBA stated that the agency was evaluating plans for a major change to its disaster loan processing platform that must be resolved before further action could be taken on this recommendation. In March 2022, SBA stated that the Office of Disaster Assistance Office of Preparedness, Communication, and Coordination would serve as the lead for developing the communication strategy, with a draft expected to be developed by September 30, 2022. We will continue to monitor the agency's actions to address this recommendation.</t>
  </si>
  <si>
    <t>We provided a draft of this report to the Department of Justice (DOJ) for review and comment. In response, DOJ’s Executive Office for Immigration Review (EOIR) stated that the agency concurred with this recommendation. As of the end of March 2022, EOIR provided updated information to GAO about the actions EOIR is taking or plans to take in response to this recommendation. When we confirm what actions EOIR has taken in response to this recommendation, we will provide updated information.</t>
  </si>
  <si>
    <t>The Department of Transportation concurred with our recommendation. In January 2022, Transportation officials indicated that the Federal Aviation Administration's (FAA) cash management plan will be reviewed annually by the FAA Office of Budget and Programs. Department officials also stated that these reviews will require signoff from the FAA Budget Director, as well as either the FAA Chief Financial Officer or FAA Deputy Chief Financial Officer. FAA plans to document the processes for these reviews no later than April 30, 2022. When we confirm FAA's documentation and implementation of these reviews, we will provide updated information.</t>
  </si>
  <si>
    <t>The Department of the Interior concurred with our recommendation. In March 2022, NPS provided a copy of its expenditure policy, which the agency had updated in December 2021. In response to our recommendation, NPS included a section in the expenditure policy stating that the Recreation Fee Program Office would evaluate the agency's 35 percent carryover target to assess whether that target was necessary to achieve the program's goals or if the target could be modified to create a more effective program. NPS officials further stated that they would conduct annual assessments of which parks did not meet the carryover target and why they did not, as well as engage with its community of practice to gather information on spending patterns and needs to conduct a comprehensive analysis of whether to adjust the 35 percent carryover balance. In addition to these annual assessments, NPS plans to evaluate its unobligated balance and the carryover target every 3 years to help ensure that any carryover value does not contribute to growing balances or have a negative impact operationally. NPS plans to conduct its first 3-year review at the end of 2024 and will internally document its processes as it updates policies and reference manuals. We will provide updates on these efforts as NPS completes its planned documentation and implementation of its carryover balance evaluation.</t>
  </si>
  <si>
    <t>In November 2021, HUD acknowledged that its rapid risk assessment performed by HCCRT did not thoroughly document how HUD assessed risks or define its longer-term plans for mitigating identified risks, including fraud risk. HUD noted that the goal of the rapid risk assessment process was to target resources for those risks that the program offices communicated as their top risks, and the resulting list was only those risks considered as high impact to the department. HUD maintained that it did not concur with the recommendation to retroactively conduct full front-end risk assessments on the six CARES Act programs. However,  HUD noted that, going forward, it will apply the criteria to conduct FERAs under the fully operationalized FERA process. With respect to the second option of the recommendation to take additional risk assessment steps, in January 2022 HUD officials stated that Risk Profiles that are being conducted for fiscal year 2022 will include the CARES Act programs and will also emphasize fraud risk. The profiles will be completed in Spring 2022.</t>
  </si>
  <si>
    <t>In November 2021, HUD stated that its Chief Risk Officer, in coordination with HUD program offices, will develop a strategic roadmap to implement a fraud risk management program. HUD stated that the roadmap will include identification of existing fraud risk management activities, a Fraud Risk Exposure assessment, and steps to fully implement criteria consistent with the GAO Framework for Managing Risks in Federal Programs. In January 2022, HUD officials stated that CARES Act funds will be included in the new fraud risk management program and the target completion time frame is December 2023.</t>
  </si>
  <si>
    <t>As of March 2022, SEC has not provided sufficient evidence to close this recommendation.</t>
  </si>
  <si>
    <t>As of March 2022, SSA has not provided sufficient evidence to close this recommendation.</t>
  </si>
  <si>
    <t>We verified that SSA documented relevant IT security controls and enhancements in the security plan for the system that provides remote access for telework.</t>
  </si>
  <si>
    <t>As of March 2022, DOT has not provided sufficient evidence to close this recommendation.</t>
  </si>
  <si>
    <t>As of March 2022, FBI has not provided sufficient evidence to close this recommendation.</t>
  </si>
  <si>
    <t>As of March 2022, OPM has not provided sufficient evidence to close this recommendation</t>
  </si>
  <si>
    <t>We verified that DHS consistently monitored progress toward the completion of remedial actions for the system that provides remote access for telework.</t>
  </si>
  <si>
    <t>The Department of Labor (DOL) neither agreed nor disagreed with our recommendation. In late February 2022, DOL clarified that its Employment and Training Administration, in partnership with DOL’s Office of Chief Financial Officer, is responsible for fraud risk management in the UI program. We maintain that, consistent with our Fraud Risk Framework, it is important for DOL to clearly document this designation and these officials’ antifraud responsibilities in policies and procedures.</t>
  </si>
  <si>
    <t>In October 2021, the Department of Homeland Security (DHS) concurred with the recommendation and provided a number of steps it has taken. For instance, the Federal Emergency Management Agency (FEMA) stated that the applicable time period of eligibility for reopening was extended retroactively to the beginning of the incident period of January 20, 2020, which FEMA stated will improve consistent interpretation and application of COVID-19 Public Assistance policy nationwide. Further, FEMA stated that it holds biweekly discussions with FEMA Regional Recovery Division Directors and FEMA Regional PA Branch Chiefs, which includes discussion on COVID-19 policy and needs being faced in localities across the nation. In December 2021, FEMA provided us with a number of training sessions it has held via a website that Public Assistance officials can access as they have questions about aspects of COVID-19 assistance. These all are consistent with the recommendation. However, FEMA has not explained how it intends to measure the success of its efforts to ensure that all regions are implementing policy the same throughout the country. In January and February 2022, we conducted outreach to 10 states to determine if the states had found that FEMA had improved the consistency of the agency’s interpretation and application the Public Assistance Policy. States told us that they were still facing challenges related to consistency on application of policy. Therefore, we will keep this recommendation open.</t>
  </si>
  <si>
    <t>In October 2021, FEMA concurred with the recommendation and stated that it took a number of actions to educate staff on changes to COVID-19 Public Assistance policy. For example, FEMA conducted a webinar with over 300 staff, which covered a number of issues. Further, FEMA set up a number of training sessions online so officials can access them when needed. However, FEMA has not indicated whether these training sessions are required, nor whether they are ensuring the staff understand the content and are applying it. In January and February 2022, we conducted outreach to 10 states to determine if the states had found that FEMA had improved the consistency of the agency’s interpretation and application the Public Assistance Policy. States told us that they were still facing challenges related to consistency on application of policy. Therefore, we will keep this recommendation open.</t>
  </si>
  <si>
    <t>GAO-22-104519</t>
  </si>
  <si>
    <t>COVID-19: State Should Strengthen Policies to Better Maintain Overseas Operations in Future Crises</t>
  </si>
  <si>
    <t>The Secretary of State should ensure that the Under Secretary for Management establishes a policy for evacuations that applies to more than one post to prepare for future global or regional crises. (Recommendation 1)</t>
  </si>
  <si>
    <t>The Secretary of State should ensure that the Under Secretary for Management conducts a review of existing evacuation policies and determines whether such policies should be updated to include new efficiencies and flexibilities used during COVID-19, such as a streamlined process for calculating monetary allowances and increased flexibility regarding the length of evacuations. (Recommendation 2)</t>
  </si>
  <si>
    <t>The Secretary of State should ensure that the Director of Crisis Management and Strategy establishes guidance that directs agency-wide groups responding to crises to maintain timely interagency communication with agencies present at overseas posts that would be affected by policies State implements during crises. (Recommendation 3)</t>
  </si>
  <si>
    <t>The Secretary of State should ensure that the Bureau of Diplomatic Security provides additional information to posts on how to assess and document in their Emergency Action Plans the staff resources and critical skills required at post for different types of emergencies. (Recommendation 4)</t>
  </si>
  <si>
    <t>The Secretary of State should ensure development of a plan that specifies how the department should collect information on overseas telework participation. (Recommendation 5)</t>
  </si>
  <si>
    <t>The Secretary of State should ensure that the Director of Crisis Management and Strategy develops a procedure to ensure that overseas posts submit required lessons learned. (Recommendation 6)</t>
  </si>
  <si>
    <t>GAO-22-104700</t>
  </si>
  <si>
    <t>Medicaid: CMS Should Assess Effect of Increased Telehealth Use on Beneficiaries' Quality of Care</t>
  </si>
  <si>
    <t>The Administrator of CMS should collect and analyze the information needed to assess the effect delivering services via telehealth has on the quality of care Medicaid beneficiaries receive. (Recommendation 1)</t>
  </si>
  <si>
    <t>The Administrator of CMS should determine, based on the results of its initial assessment, whether further assessments of the effect delivering services via telehealth has on the quality of care Medicaid beneficiaries receive are warranted, for the purposes of developing guidance to assist states in making telehealth coverage and payment decisions. (Recommendation 2)</t>
  </si>
  <si>
    <t>Department of Homeland Security : Directorate of Emergency Preparedness and Response: Federal Emergency Management Agency</t>
  </si>
  <si>
    <t>Department of Health and Human Services: Public Health Service: Health Resources and Services Administration</t>
  </si>
  <si>
    <t>HHS agreed with our recommendation and has begun to implement it. Specifically, in April 2022, CDC outlined for GAO steps the agency plans to take to ensure that future updates to testing guidance include clear links to the underlying scientific rationale. For instance, agency officials plan to include on the agency’s testing guidance a hyperlink to the science brief page with underlying scientific rationale supporting the guidance.  We will continue to monitor the implementation of these planned steps.</t>
  </si>
  <si>
    <t xml:space="preserve">Treasury and IRS neither agreed nor disagreed with this recommendation, but they took some actions that were consistent with it. For example, in January 2021, Treasury revised its estimate of eligible recipients who had not yet filed for an EIP 1 to 8 million. According to Treasury officials, this estimate is based on the 9 million notices IRS sent in September 2020. Treasury officials stated that some of the 9 million recipients likely have since claimed the EIP, but Treasury did not provide data supporting this claim.
Treasury officials said they needed additional time to process and analyze the data to determine who did or did not claim an EIP or RRC because the 2021 filing season was extended to October 15, 2021. Officials also said that a challenge to conducting this analysis is that the information tax returns used in developing the September 2020 notices do not contain enough information to determine eligibility, limiting Treasury’s ability to make these determinations. 
Treasury officials said that because of resource constraints, Treasury and IRS focused on delivering the advance CTC. In June 2021, Treasury published a file containing, by zip code, the number of children who may be eligible to be claimed for the advance CTC but who had not been claimed on a recent tax return. 
According to Treasury officials in December 2021, they started to analyze the income tax filing responses of individuals who were mailed the first-round EIP outreach letters in September 2020.  They said that preliminary results—which could change as more data become available—suggest that the letters to non-filers modestly increased take-up of the first-round EIP.
</t>
  </si>
  <si>
    <t>Department of the Treasury: Internal Revenue Service</t>
  </si>
  <si>
    <t>Department of Health and Human Services: Indian Health Service</t>
  </si>
  <si>
    <t>COVID-19: Better USAID Documentation and More-Frequent Reporting Could Enhance Monitoring of Humanitarian Efforts</t>
  </si>
  <si>
    <t>Department of Agriculture: Food and Nutrition Service</t>
  </si>
  <si>
    <t>The Secretary of Defense should ensure that the Under Secretary of Defense for Acquisition and Sustainment determine what data would be needed to assess defense prime contractors’ use of any additional contract financing that could be provided during future national emergencies, including their use of these funds to support their subcontractors and other suppliers, and identify steps to collect that data.</t>
  </si>
  <si>
    <t>After receiving our draft report, in January 2021, IRS provided us with monthly reports describing the impact of COVID-19 on its filing season operations and its recovery efforts. IRS’s first report was in June 2020 and monthly updates were provided through March 2021. In the reports, IRS described the risks and potential impacts to the filing season such as in the areas of hiring, employee retention, and physical space issues due to social distancing. According to IRS officials, these documents indicate that IRS considered some COVID-19-related risks to the 2021 filing season prior to October 2020 that it did not document in the filing season planning documents that it had provided during our audit. Additionally, in October 2021 IRS provided updated information on its risk management efforts, including mitigation strategies. IRS’s continued attention to this area will help promote transparency and public confidence that the agency is effectively managing filing season risks.</t>
  </si>
  <si>
    <t>IRS agreed with this recommendation and took steps to address it. Specifically, in February 2021, IRS said that it had implemented actions to document risks to the 2021 filing season and had completed a risk assessment. For example, IRS stated that the Filing Season Readiness Executive Steering Committee had developed a risk register statement and corresponding strategies to address items that could impact the integrity of the 2021 filing season. 
After receiving our draft report, in January 2021, IRS provided us with monthly reports describing the impact of COVID-19 on its filing season operations and its recovery efforts. IRS’s first report was in June 2020 and monthly updates were provided through March 2021. In the reports, IRS described the risks and potential impacts to the filing season such as in the areas of hiring, employee retention, and physical space issues due to social distancing. According to IRS officials, these documents indicate that IRS considered some COVID-19-related risks to the 2021 filing season prior to October 2020 that it did not document in the filing season planning documents that it had provided during our audit. Additionally, in October 2021 IRS provided updated information on its risk management efforts, including mitigation strategies. IRS’s continued attention to this area will help promote transparency and public confidence that the agency is effectively managing filing season risks.</t>
  </si>
  <si>
    <t>IRS disagreed with this recommendation. As of March 2022, IRS said it continues to monitor and assess the 2020 filing season carryover paper inventory daily. IRS also said that it adjusts processing priorities based on constantly changing variables that affect the paper inventory backlog, such as social distancing requirements and shutdowns in functional areas due to reported positive COVID-19 tests. We agree that monitoring inventory levels is a useful management tool. However, the backlog of work includes more than paper inventory, such as millions of e-filed returns suspended for errors or potential identify theft. IRS addressed its unopened mail backlog in mid-December 2020, and is now in a position to better estimate the effort required to resolve the backlog of unprocessed returns, returns held for review due to errors or suspected identity theft, and taxpayer correspondence. Doing so would help IRS identify potential resource needs, including staffing, and provide taxpayers and stakeholders, including Congress, critical information about when IRS expects to process taxpayers' 2020 returns and deliver long overdue refunds</t>
  </si>
  <si>
    <t>As of April 2022, HHS reported that CMS is in the process of developing procedures for monitoring temporary changes to Medicaid HCBS programs during public health emergencies. Monitoring indicators will include (1) fluctuations in the number of beneficiaries served and (2) events reported in state incident management systems, such as unexpected deaths.  When we confirm CMS has these procedures in place, we will provide updated information.</t>
  </si>
  <si>
    <t>As of April 2022, HHS reported that CMS will evaluate temporary changes to Medicaid HCBS programs after the COVID-19 public health emergency and develop corrective action plans as needed. The agency also noted CMS’s efforts to (1) consider the risks of approving or denying requests for temporary changes, (2) revise templates and instructions for requesting temporary changes, and (3) present on the landscape of temporary changes that states used during the COVID-19 public health emergency. When we confirm CMS has conducted this evaluation, we will provide updated information.</t>
  </si>
  <si>
    <t xml:space="preserve">Recommendations from GAO's COVID-Related Work </t>
  </si>
  <si>
    <t>These recommendations were made in GAO comprehensive reports on federal COVID-19 response and GAO reports on specific aspects of the federal response.</t>
  </si>
  <si>
    <t>For more information on GAO's work, visit www.gao.gov/coronavirus.</t>
  </si>
  <si>
    <t>Contacts:</t>
  </si>
  <si>
    <t>Jessica Farb</t>
  </si>
  <si>
    <t>(202) 512-7114</t>
  </si>
  <si>
    <t>farbj@gao.gov</t>
  </si>
  <si>
    <t>Office of Public Affairs</t>
  </si>
  <si>
    <t>(202) 512-4800</t>
  </si>
  <si>
    <t>youngc1@gao.gov</t>
  </si>
  <si>
    <r>
      <t>File Last Updated</t>
    </r>
    <r>
      <rPr>
        <sz val="10"/>
        <color rgb="FF000000"/>
        <rFont val="Arial"/>
        <family val="2"/>
      </rPr>
      <t>: April 14, 2022</t>
    </r>
  </si>
  <si>
    <t>Columns in Recommendations as of 3.2022:</t>
  </si>
  <si>
    <r>
      <t>·</t>
    </r>
    <r>
      <rPr>
        <sz val="7"/>
        <color theme="1"/>
        <rFont val="Times New Roman"/>
        <family val="1"/>
      </rPr>
      <t xml:space="preserve">         </t>
    </r>
    <r>
      <rPr>
        <b/>
        <sz val="10"/>
        <color theme="1"/>
        <rFont val="Arial"/>
        <family val="2"/>
      </rPr>
      <t>Product Title:</t>
    </r>
    <r>
      <rPr>
        <sz val="10"/>
        <color theme="1"/>
        <rFont val="Arial"/>
        <family val="2"/>
      </rPr>
      <t xml:space="preserve"> Identifies the title of the GAO product in which the recommendation was made.</t>
    </r>
  </si>
  <si>
    <r>
      <t>·</t>
    </r>
    <r>
      <rPr>
        <sz val="7"/>
        <color theme="1"/>
        <rFont val="Times New Roman"/>
        <family val="1"/>
      </rPr>
      <t xml:space="preserve">         </t>
    </r>
    <r>
      <rPr>
        <b/>
        <sz val="10"/>
        <color theme="1"/>
        <rFont val="Arial"/>
        <family val="2"/>
      </rPr>
      <t>Product Issue Date:</t>
    </r>
    <r>
      <rPr>
        <sz val="10"/>
        <color theme="1"/>
        <rFont val="Arial"/>
        <family val="2"/>
      </rPr>
      <t xml:space="preserve"> Identifies the issuance date for the GAO product in which the recommendation was made.</t>
    </r>
  </si>
  <si>
    <r>
      <t>·</t>
    </r>
    <r>
      <rPr>
        <sz val="7"/>
        <color theme="1"/>
        <rFont val="Times New Roman"/>
        <family val="1"/>
      </rPr>
      <t xml:space="preserve">         </t>
    </r>
    <r>
      <rPr>
        <b/>
        <sz val="10"/>
        <color theme="1"/>
        <rFont val="Arial"/>
        <family val="2"/>
      </rPr>
      <t>Recommendation Number:</t>
    </r>
    <r>
      <rPr>
        <sz val="10"/>
        <color theme="1"/>
        <rFont val="Arial"/>
        <family val="2"/>
      </rPr>
      <t xml:space="preserve"> Identifies the number of the recommendation in its associated GAO product.</t>
    </r>
  </si>
  <si>
    <r>
      <t>·</t>
    </r>
    <r>
      <rPr>
        <sz val="7"/>
        <color theme="1"/>
        <rFont val="Times New Roman"/>
        <family val="1"/>
      </rPr>
      <t xml:space="preserve">         </t>
    </r>
    <r>
      <rPr>
        <b/>
        <sz val="10"/>
        <color theme="1"/>
        <rFont val="Arial"/>
        <family val="2"/>
      </rPr>
      <t>Recommendation Target Agency</t>
    </r>
    <r>
      <rPr>
        <sz val="10"/>
        <color theme="1"/>
        <rFont val="Arial"/>
        <family val="2"/>
      </rPr>
      <t>: Identifies the agency the recommendation was targeted to.</t>
    </r>
  </si>
  <si>
    <r>
      <t>·</t>
    </r>
    <r>
      <rPr>
        <sz val="7"/>
        <color theme="1"/>
        <rFont val="Times New Roman"/>
        <family val="1"/>
      </rPr>
      <t xml:space="preserve">         </t>
    </r>
    <r>
      <rPr>
        <b/>
        <sz val="10"/>
        <color theme="1"/>
        <rFont val="Arial"/>
        <family val="2"/>
      </rPr>
      <t>Recommendation Text:</t>
    </r>
    <r>
      <rPr>
        <sz val="10"/>
        <color theme="1"/>
        <rFont val="Arial"/>
        <family val="2"/>
      </rPr>
      <t xml:space="preserve"> Full language of the recommendation.</t>
    </r>
  </si>
  <si>
    <r>
      <t>·</t>
    </r>
    <r>
      <rPr>
        <sz val="7"/>
        <color theme="1"/>
        <rFont val="Times New Roman"/>
        <family val="1"/>
      </rPr>
      <t xml:space="preserve">         </t>
    </r>
    <r>
      <rPr>
        <b/>
        <sz val="10"/>
        <color theme="1"/>
        <rFont val="Arial"/>
        <family val="2"/>
      </rPr>
      <t>Recommendation Status:</t>
    </r>
  </si>
  <si>
    <r>
      <t>o</t>
    </r>
    <r>
      <rPr>
        <sz val="7"/>
        <color theme="1"/>
        <rFont val="Times New Roman"/>
        <family val="1"/>
      </rPr>
      <t xml:space="preserve">    </t>
    </r>
    <r>
      <rPr>
        <sz val="10"/>
        <color theme="1"/>
        <rFont val="Arial"/>
        <family val="2"/>
      </rPr>
      <t>“Closed-addressed” means the agency has fully implemented the recommended action.</t>
    </r>
  </si>
  <si>
    <r>
      <t>o</t>
    </r>
    <r>
      <rPr>
        <sz val="7"/>
        <color theme="1"/>
        <rFont val="Times New Roman"/>
        <family val="1"/>
      </rPr>
      <t xml:space="preserve">    </t>
    </r>
    <r>
      <rPr>
        <sz val="10"/>
        <color theme="1"/>
        <rFont val="Arial"/>
        <family val="2"/>
      </rPr>
      <t>“Open-partially addressed” means the agency is in the process of implementing the recommended action but has not yet fully completed implementation activities.</t>
    </r>
  </si>
  <si>
    <r>
      <t>o</t>
    </r>
    <r>
      <rPr>
        <sz val="7"/>
        <color theme="1"/>
        <rFont val="Times New Roman"/>
        <family val="1"/>
      </rPr>
      <t xml:space="preserve">    </t>
    </r>
    <r>
      <rPr>
        <sz val="10"/>
        <color theme="1"/>
        <rFont val="Arial"/>
        <family val="2"/>
      </rPr>
      <t>“Open-not addressed” means the agency has made minimal or no progress toward implementing the action.</t>
    </r>
  </si>
  <si>
    <r>
      <t>o</t>
    </r>
    <r>
      <rPr>
        <sz val="7"/>
        <color theme="1"/>
        <rFont val="Times New Roman"/>
        <family val="1"/>
      </rPr>
      <t xml:space="preserve">    </t>
    </r>
    <r>
      <rPr>
        <sz val="10"/>
        <color theme="1"/>
        <rFont val="Arial"/>
        <family val="2"/>
      </rPr>
      <t>“Closed-not addressed” means GAO has closed the recommendation because it is no longer relevant due to changing circumstances.</t>
    </r>
  </si>
  <si>
    <r>
      <t>·</t>
    </r>
    <r>
      <rPr>
        <sz val="7"/>
        <color theme="1"/>
        <rFont val="Times New Roman"/>
        <family val="1"/>
      </rPr>
      <t xml:space="preserve">         </t>
    </r>
    <r>
      <rPr>
        <b/>
        <sz val="10"/>
        <color theme="1"/>
        <rFont val="Arial"/>
        <family val="2"/>
      </rPr>
      <t>Recommendation Status Comments as of March 2022: Unless otherwise noted, describes the progress made by the agency to address GAO's recommended actions as of March 2022.</t>
    </r>
  </si>
  <si>
    <t xml:space="preserve">HHS partially agreed with our recommendation. As of July 2021, HHS stated that it plans to consider ways to establish more permanent work groups to incorporate best practices for ongoing interagency data needs and to scale up as necessary during future public health emergencies. HHS also stated that the Data Strategy and Execution Workgroup, established as part of the HHS COVID-19 response has helped address the need for a federal interagency coordination process to align ongoing COVID-19 data collection and reporting efforts. We maintain that immediately establishing an expert committee-not limited to federal agency officials-that includes knowledgeable health care professionals from the public and private sectors, academia, and nonprofits is an important and worthwhile effort to help improve the federal government's response to COVID-19 and its preparedness for future pandemics. As of March 2022, we are awaiting updates from the agency. </t>
  </si>
  <si>
    <t xml:space="preserve">HHS neither agreed nor disagreed with our recommendation. In its May 2021 response, HHS stated that it makes COVID-19 content accessible on its website home page, which includes links to specific information that may be contained on other websites. HHS added that CDC's COVID Data Tracker provides information on community transmission, cases, and vaccination rates. Given the importance of effectively communicating information about the status of the pandemic with  the public, we maintain that HHS should make its publicly available COVID-19 data accessible from a centralized online location. Centralizing access to these data in a way that allows individuals to easily locate and obtain the information most relevant to them would improve the ability of the public to fully understand the extent of the pandemic and use the data to best inform their ongoing decision-making. As of March 2022, there are no additional updates. </t>
  </si>
  <si>
    <t>HHS agreed with this recommendation. In March 2021, FDA commented that there is an opportunity to build on prior collaboration and lessons learned during the pandemic to ensure that there is a process in place that yields timely and consistent information for stakeholders using and purchasing authorized devices. In May 2021, CDC commented that FDA, CDC's National Institute for Occupational Safety and Health, and the Occupational Safety and Health Administration had met to discuss how existing informal processes should evolve into formal processes and planned to meet again in coming months to discuss next steps. In September 2021, FDA reported that it is working to establish a Memorandum of Understanding with both CDC and OSHA to promote information- sharing amongst the three agencies. In March 2022, OSHA reported that the three agencies are working to finalize this Memorandum of Understanding. We will review the memorandum when available.</t>
  </si>
  <si>
    <t>DOL concurred with the recommendation, and in March 2021 commented that OSHA will work with FDA and CDC to address issues. In April 2021, OSHA, FDA, and CDC's National Institute for Occupational Safety and Health met to discuss establishing a Memorandum of Understanding for sharing information related to emergency use authorizations. In March 2022, OSHA reported that the three agencies are working to finalize this Memorandum of Understanding. We will review the memorandum when available.</t>
  </si>
  <si>
    <t>CDC neither agreed nor disagreed with this recommendation. In March 2021, CDC stated that it was working to ensure more complete reporting of race and ethnicity information for recipients of COVID-19 vaccinations, such as by requiring providers that participate in CDC’s COVID-19 Vaccination Program to report the race and ethnicity of vaccine recipients. In August 2021, CDC stated the agency continues to work with states and jurisdictions to improve demographic data completeness and noted that it is seeing improvements with electronic reporting through CDC’s Data Modernization Initiative. CDC stated they send weekly data quality reports to every jurisdiction, federal entity, and pharmacy to share progress in achieving key data reporting elements like race and ethnicity. CDC stated that it provides technical assistance to raise awareness about race and ethnicity data quality issues to ensure systems are able to collect the required data elements and to help address jurisdictions’ and partners’ concerns about privacy issues. CDC also stated that it began awarding funding to 107 health departments specifically focusing on reducing health disparities related to COVID-19, including to improve data collection and reporting of racial and ethnic information. In January 2022, CDC stated the agency began sending weekly data quality reports to jurisdictions in February 2021 and provides tips and targets for improving data collection, including for race and ethnicity. CDC stated that jurisdictions improved data collection and the agency reported decreases in incomplete race and ethnicity data for recipients of COVID-19 vaccines. For example, in April 2022, CDC reported that the percentage of COVID-19 vaccinations with known ethnicity had increased from 79 percent to 87 percent between February and December of 2021.</t>
  </si>
  <si>
    <t>SBA agreed with the recommendation, stating that it would work to ensure that a fraud risk assessment for the EIDL program is completed. In December 2021, SBA provided a fraud risk assessment that had been prepared by its contractor. Based on our initial review of the assessment, it adhered to many fraud risk management leading practices, but for example, SBA did not determine its fraud risk tolerance as called for by leading practices. In February 2022, SBA designated an antifraud entity that, according to SBA officials, would be responsible for determining a risk tolerance and implementing the fraud risk assessment’s recommendations. We will continue to monitor the agency's actions to address this recommendation.</t>
  </si>
  <si>
    <t>SBA agreed with the recommendation, stating that it would work to ensure that fraud risks are monitored on a continuous basis. In December 2021, SBA provided a fraud risk assessment, which would inform an antifraud strategy. We intend to follow up with SBA to discuss agency actions in response to the fraud risk assessment and plans for developing an antifraud strategy. In February 2022, SBA designated an antifraud entity that is responsible for oversight and coordination of SBA’s fraud risk prevention, detection, and response activities. SBA officials previously told us that once designated, the entity would work to develop an agency-wide comprehensive antifraud action plan. We will continue to monitor the agency's actions to address this recommendation.</t>
  </si>
  <si>
    <t xml:space="preserve">SBA agreed with the recommendation, stating that it will implement a comprehensive oversight plan. In February 2022. SBA designated an antifraud entity that is responsible for oversight and coordination of SBA’s fraud risk prevention, detection, and response activities  We will continue to monitor the agency's actions to address this recommendation. </t>
  </si>
  <si>
    <t xml:space="preserve">SBA agreed with the recommendation. In December 2021, SBA provided a fraud risk assessment that had been prepared by its contractor. Based on our initial review of the assessment, it adhered to many, but not all fraud risk management leading practices. For example, SBA did not determine its fraud risk tolerance, as called for by leading practices. In February 2022, SBA designated an antifraud entity that, according to SBA officials, would be responsible for determining a risk tolerance and implementing the fraud risk assessment’s recommendations. </t>
  </si>
  <si>
    <t xml:space="preserve">SBA agreed with the recommendation, stating that it would work to ensure that fraud risks are monitored on a continuous basis. In December 2021, SBA provided a fraud risk assessment, which would inform an antifraud strategy. In February 2022, SBA designated an antifraud entity that is responsible for oversight and coordination of SBA’s fraud risk prevention, detection, and response activities. They had told us previously that once designated, the entity would work to develop an agency-wide comprehensive antifraud action plan. </t>
  </si>
  <si>
    <r>
      <t xml:space="preserve">The Office of the Under Secretary of Defense for Acquisitions and Sustainment concurred with this recommendation and, per the Department's </t>
    </r>
    <r>
      <rPr>
        <b/>
        <sz val="10"/>
        <rFont val="Calibri"/>
        <family val="2"/>
        <scheme val="minor"/>
      </rPr>
      <t xml:space="preserve">February 2022 </t>
    </r>
    <r>
      <rPr>
        <sz val="10"/>
        <rFont val="Calibri"/>
        <family val="2"/>
        <scheme val="minor"/>
      </rPr>
      <t xml:space="preserve">Corrective Action Plan, </t>
    </r>
    <r>
      <rPr>
        <b/>
        <sz val="10"/>
        <rFont val="Calibri"/>
        <family val="2"/>
        <scheme val="minor"/>
      </rPr>
      <t xml:space="preserve">their Continuity of Operations (COOP) Manager </t>
    </r>
    <r>
      <rPr>
        <sz val="10"/>
        <rFont val="Calibri"/>
        <family val="2"/>
        <scheme val="minor"/>
      </rPr>
      <t xml:space="preserve">is developing guidance </t>
    </r>
    <r>
      <rPr>
        <b/>
        <sz val="10"/>
        <rFont val="Calibri"/>
        <family val="2"/>
        <scheme val="minor"/>
      </rPr>
      <t>in its COOP book</t>
    </r>
    <r>
      <rPr>
        <sz val="10"/>
        <rFont val="Calibri"/>
        <family val="2"/>
        <scheme val="minor"/>
      </rPr>
      <t xml:space="preserve"> to ensure the civilian depot workforce identified as mission essential are aware of their status and are expected to maintain their normal work schedule during a long-term crisis affecting the DoD. This guidance is expected to be completed and approved by </t>
    </r>
    <r>
      <rPr>
        <b/>
        <sz val="10"/>
        <rFont val="Calibri"/>
        <family val="2"/>
        <scheme val="minor"/>
      </rPr>
      <t>May 31, 2022</t>
    </r>
    <r>
      <rPr>
        <sz val="10"/>
        <rFont val="Calibri"/>
        <family val="2"/>
        <scheme val="minor"/>
      </rPr>
      <t>.</t>
    </r>
  </si>
  <si>
    <r>
      <t xml:space="preserve">The Commandant of the Marine Corps concurred with this recommendation and, per the Department's </t>
    </r>
    <r>
      <rPr>
        <b/>
        <sz val="10"/>
        <rFont val="Calibri"/>
        <family val="2"/>
        <scheme val="minor"/>
      </rPr>
      <t>March 2022</t>
    </r>
    <r>
      <rPr>
        <sz val="10"/>
        <rFont val="Calibri"/>
        <family val="2"/>
        <scheme val="minor"/>
      </rPr>
      <t xml:space="preserve"> Corrective Action Plan, the Marine Depot Maintenance Command </t>
    </r>
    <r>
      <rPr>
        <b/>
        <sz val="10"/>
        <rFont val="Calibri"/>
        <family val="2"/>
        <scheme val="minor"/>
      </rPr>
      <t>will prepare an update to the June 2020 After Actions</t>
    </r>
    <r>
      <rPr>
        <sz val="10"/>
        <rFont val="Calibri"/>
        <family val="2"/>
        <scheme val="minor"/>
      </rPr>
      <t xml:space="preserve"> Report on lessons learned to inform the development of a Continuity of Operations Plan (COOP) to address future pandemics. They expected to complete the update of lessons learned report by </t>
    </r>
    <r>
      <rPr>
        <b/>
        <sz val="10"/>
        <rFont val="Calibri"/>
        <family val="2"/>
        <scheme val="minor"/>
      </rPr>
      <t>April 29, 2022 and the COOP by May 22, 2022.</t>
    </r>
  </si>
  <si>
    <r>
      <t xml:space="preserve">The Commandant of the Marine Corps concurred with this recommendation and, per the Department's </t>
    </r>
    <r>
      <rPr>
        <b/>
        <sz val="10"/>
        <rFont val="Calibri"/>
        <family val="2"/>
        <scheme val="minor"/>
      </rPr>
      <t>March 2022</t>
    </r>
    <r>
      <rPr>
        <sz val="10"/>
        <rFont val="Calibri"/>
        <family val="2"/>
        <scheme val="minor"/>
      </rPr>
      <t xml:space="preserve"> Corrective Action Plan, the Marine Depot Maintenance Command (MDMC) is developing exercises to mitigate pandemic impacts to production </t>
    </r>
    <r>
      <rPr>
        <b/>
        <sz val="10"/>
        <rFont val="Calibri"/>
        <family val="2"/>
        <scheme val="minor"/>
      </rPr>
      <t xml:space="preserve">operations and expect to be completed by May 22, 2022. </t>
    </r>
    <r>
      <rPr>
        <sz val="10"/>
        <rFont val="Calibri"/>
        <family val="2"/>
        <scheme val="minor"/>
      </rPr>
      <t xml:space="preserve">Due to the nature of depot operations, the majority of the workforce is not eligible to telework. Execution of production is dependent on the workforce being on site and supporting supply chains that are impacted by the actions and decisions of external organizations. MDMC plans on incorporating these exercises into the </t>
    </r>
    <r>
      <rPr>
        <b/>
        <sz val="10"/>
        <rFont val="Calibri"/>
        <family val="2"/>
        <scheme val="minor"/>
      </rPr>
      <t>Marine Depot Maintenance Command’s Emergency Action Plan (EAP), MDMCO 5100.2 (Draft)</t>
    </r>
    <r>
      <rPr>
        <sz val="10"/>
        <rFont val="Calibri"/>
        <family val="2"/>
        <scheme val="minor"/>
      </rPr>
      <t>, which will be distributed to the external organizations that contribute to MDMC's supply chain by</t>
    </r>
    <r>
      <rPr>
        <b/>
        <sz val="10"/>
        <rFont val="Calibri"/>
        <family val="2"/>
        <scheme val="minor"/>
      </rPr>
      <t xml:space="preserve"> May 22, 2022</t>
    </r>
    <r>
      <rPr>
        <sz val="10"/>
        <rFont val="Calibri"/>
        <family val="2"/>
        <scheme val="minor"/>
      </rPr>
      <t>.</t>
    </r>
  </si>
  <si>
    <r>
      <t>The</t>
    </r>
    <r>
      <rPr>
        <b/>
        <sz val="10"/>
        <rFont val="Calibri"/>
        <family val="2"/>
        <scheme val="minor"/>
      </rPr>
      <t xml:space="preserve"> Department of the Navy</t>
    </r>
    <r>
      <rPr>
        <sz val="10"/>
        <rFont val="Calibri"/>
        <family val="2"/>
        <scheme val="minor"/>
      </rPr>
      <t xml:space="preserve"> concurred with this recommendation and </t>
    </r>
    <r>
      <rPr>
        <b/>
        <sz val="10"/>
        <rFont val="Calibri"/>
        <family val="2"/>
        <scheme val="minor"/>
      </rPr>
      <t xml:space="preserve">is taking the following actions. First, COMFRC and the Fleet Readiness Centers (FRCs) have developed and approved Continuity of Operations Plans (COOPs) which include Annexes/Appendices which adress long-term (e.g., Pandemic) related exercises to be performed periodically by COMFRC and the FRCs. </t>
    </r>
    <r>
      <rPr>
        <sz val="10"/>
        <rFont val="Calibri"/>
        <family val="2"/>
        <scheme val="minor"/>
      </rPr>
      <t xml:space="preserve">These </t>
    </r>
    <r>
      <rPr>
        <b/>
        <sz val="10"/>
        <rFont val="Calibri"/>
        <family val="2"/>
        <scheme val="minor"/>
      </rPr>
      <t>Table Top excercises (TTX)</t>
    </r>
    <r>
      <rPr>
        <sz val="10"/>
        <rFont val="Calibri"/>
        <family val="2"/>
        <scheme val="minor"/>
      </rPr>
      <t xml:space="preserve"> will validate capabilities including notification and implementation, decision-making, emergency relocation, order of succession, delegation of authority, reconstitution, and other COOP-related plans and procedures. During the COOP exercises, COMFRC and its subordinate commands </t>
    </r>
    <r>
      <rPr>
        <b/>
        <sz val="10"/>
        <rFont val="Calibri"/>
        <family val="2"/>
        <scheme val="minor"/>
      </rPr>
      <t xml:space="preserve">(e.g., FRCs) </t>
    </r>
    <r>
      <rPr>
        <sz val="10"/>
        <rFont val="Calibri"/>
        <family val="2"/>
        <scheme val="minor"/>
      </rPr>
      <t xml:space="preserve">will verify availability, capability, and usability of COOP-designated resources and ensure alternate COMFRC facilities remain at a constant state of readiness. </t>
    </r>
    <r>
      <rPr>
        <b/>
        <sz val="10"/>
        <rFont val="Calibri"/>
        <family val="2"/>
        <scheme val="minor"/>
      </rPr>
      <t>Agency Action occured on Feb. 24, 2022 when COMFRC COOP was signed/approved.</t>
    </r>
  </si>
  <si>
    <r>
      <t xml:space="preserve">The Air Force concurred with this recommendation and, per the Department's </t>
    </r>
    <r>
      <rPr>
        <b/>
        <sz val="10"/>
        <rFont val="Calibri"/>
        <family val="2"/>
        <scheme val="minor"/>
      </rPr>
      <t xml:space="preserve">Jan. 2022 </t>
    </r>
    <r>
      <rPr>
        <sz val="10"/>
        <rFont val="Calibri"/>
        <family val="2"/>
        <scheme val="minor"/>
      </rPr>
      <t>Corrective Action Plan, is taking three actions. First,</t>
    </r>
    <r>
      <rPr>
        <b/>
        <sz val="10"/>
        <rFont val="Calibri"/>
        <family val="2"/>
        <scheme val="minor"/>
      </rPr>
      <t xml:space="preserve"> the Air Force Material Command (AFMC) and</t>
    </r>
    <r>
      <rPr>
        <sz val="10"/>
        <rFont val="Calibri"/>
        <family val="2"/>
        <scheme val="minor"/>
      </rPr>
      <t xml:space="preserve"> the Air Force Sustainment Center (AFSC) are revising existing Continuity of Operations Plans to incorporate higher headquarters guidance, more detailed pandemic-specific contingencies, and Air Force Material Command's 2021 Telework Guide. Second, the AFSC is replacing desktop computers with laptops as quickly as cost restraints will allow </t>
    </r>
    <r>
      <rPr>
        <b/>
        <sz val="10"/>
        <rFont val="Calibri"/>
        <family val="2"/>
        <scheme val="minor"/>
      </rPr>
      <t>and as warranties expire</t>
    </r>
    <r>
      <rPr>
        <sz val="10"/>
        <rFont val="Calibri"/>
        <family val="2"/>
        <scheme val="minor"/>
      </rPr>
      <t xml:space="preserve"> to better maintain telework ready operations and help maintain readiness. Finally, the AFSC</t>
    </r>
    <r>
      <rPr>
        <b/>
        <sz val="10"/>
        <rFont val="Calibri"/>
        <family val="2"/>
        <scheme val="minor"/>
      </rPr>
      <t xml:space="preserve"> continues to identify</t>
    </r>
    <r>
      <rPr>
        <sz val="10"/>
        <rFont val="Calibri"/>
        <family val="2"/>
        <scheme val="minor"/>
      </rPr>
      <t xml:space="preserve"> key critical positions to maintain mission essential functions during a pandemic. The Air Force expects to complete these actions by</t>
    </r>
    <r>
      <rPr>
        <b/>
        <sz val="10"/>
        <rFont val="Calibri"/>
        <family val="2"/>
        <scheme val="minor"/>
      </rPr>
      <t xml:space="preserve"> Sept. 30, 2022</t>
    </r>
    <r>
      <rPr>
        <sz val="10"/>
        <rFont val="Calibri"/>
        <family val="2"/>
        <scheme val="minor"/>
      </rPr>
      <t>.</t>
    </r>
  </si>
  <si>
    <r>
      <t>The Air Force concurred with this recommendation and, per the Department's</t>
    </r>
    <r>
      <rPr>
        <b/>
        <sz val="10"/>
        <rFont val="Calibri"/>
        <family val="2"/>
        <scheme val="minor"/>
      </rPr>
      <t xml:space="preserve"> Jan. 2022 </t>
    </r>
    <r>
      <rPr>
        <sz val="10"/>
        <rFont val="Calibri"/>
        <family val="2"/>
        <scheme val="minor"/>
      </rPr>
      <t xml:space="preserve">Corrective Action Plan, is taking the following actions. First, the Air Force Sustainment Center (AFSC), in conjunction with installation wings, </t>
    </r>
    <r>
      <rPr>
        <b/>
        <sz val="10"/>
        <rFont val="Calibri"/>
        <family val="2"/>
        <scheme val="minor"/>
      </rPr>
      <t xml:space="preserve">are planning to </t>
    </r>
    <r>
      <rPr>
        <sz val="10"/>
        <rFont val="Calibri"/>
        <family val="2"/>
        <scheme val="minor"/>
      </rPr>
      <t xml:space="preserve">hold </t>
    </r>
    <r>
      <rPr>
        <b/>
        <sz val="10"/>
        <rFont val="Calibri"/>
        <family val="2"/>
        <scheme val="minor"/>
      </rPr>
      <t xml:space="preserve">Table-Top </t>
    </r>
    <r>
      <rPr>
        <sz val="10"/>
        <rFont val="Calibri"/>
        <family val="2"/>
        <scheme val="minor"/>
      </rPr>
      <t xml:space="preserve">COOP exercises </t>
    </r>
    <r>
      <rPr>
        <b/>
        <sz val="10"/>
        <rFont val="Calibri"/>
        <family val="2"/>
        <scheme val="minor"/>
      </rPr>
      <t>during the summer of FY22.</t>
    </r>
    <r>
      <rPr>
        <sz val="10"/>
        <rFont val="Calibri"/>
        <family val="2"/>
        <scheme val="minor"/>
      </rPr>
      <t xml:space="preserve"> </t>
    </r>
    <r>
      <rPr>
        <b/>
        <sz val="10"/>
        <rFont val="Calibri"/>
        <family val="2"/>
        <scheme val="minor"/>
      </rPr>
      <t xml:space="preserve">AFMC's annual COOP exercise report is due 1/31/22. </t>
    </r>
    <r>
      <rPr>
        <sz val="10"/>
        <rFont val="Calibri"/>
        <family val="2"/>
        <scheme val="minor"/>
      </rPr>
      <t xml:space="preserve">These exercises will incorporate long-term crisis enactments into the existing schedule and lessons learned </t>
    </r>
    <r>
      <rPr>
        <b/>
        <sz val="10"/>
        <rFont val="Calibri"/>
        <family val="2"/>
        <scheme val="minor"/>
      </rPr>
      <t xml:space="preserve">have been collected and are being used </t>
    </r>
    <r>
      <rPr>
        <sz val="10"/>
        <rFont val="Calibri"/>
        <family val="2"/>
        <scheme val="minor"/>
      </rPr>
      <t>to enhance clarity for prolonged pandemic contingencies.</t>
    </r>
    <r>
      <rPr>
        <b/>
        <sz val="10"/>
        <rFont val="Calibri"/>
        <family val="2"/>
        <scheme val="minor"/>
      </rPr>
      <t xml:space="preserve"> Exercise structure will require further analysis to build evaluation criteria and coordinate through inspector general channels to plan implementation. </t>
    </r>
    <r>
      <rPr>
        <sz val="10"/>
        <rFont val="Calibri"/>
        <family val="2"/>
        <scheme val="minor"/>
      </rPr>
      <t>Second, AFSC will also increase pandemic response readiness by periodically testing telework readiness as part of its annual exercises.</t>
    </r>
    <r>
      <rPr>
        <b/>
        <sz val="10"/>
        <rFont val="Calibri"/>
        <family val="2"/>
        <scheme val="minor"/>
      </rPr>
      <t xml:space="preserve"> Results have been a success as mission support has stayed on track. </t>
    </r>
    <r>
      <rPr>
        <sz val="10"/>
        <rFont val="Calibri"/>
        <family val="2"/>
        <scheme val="minor"/>
      </rPr>
      <t xml:space="preserve">The Air Force expects to complete these actions by </t>
    </r>
    <r>
      <rPr>
        <b/>
        <sz val="10"/>
        <rFont val="Calibri"/>
        <family val="2"/>
        <scheme val="minor"/>
      </rPr>
      <t>Sept. 30, 2022</t>
    </r>
    <r>
      <rPr>
        <sz val="10"/>
        <rFont val="Calibri"/>
        <family val="2"/>
        <scheme val="minor"/>
      </rPr>
      <t>.</t>
    </r>
  </si>
  <si>
    <r>
      <t xml:space="preserve">The Under Secretary of Defense (Comptroller) (OUSD(C)) concurred with this recommendation and issued a revised (Draft) DOD cash management policy in June 2021. DOD plans to incorporate the revised policy in the Department of Defense's official published Financial Management Regulation by </t>
    </r>
    <r>
      <rPr>
        <b/>
        <sz val="10"/>
        <rFont val="Calibri"/>
        <family val="2"/>
        <scheme val="minor"/>
      </rPr>
      <t>July 31, 2022</t>
    </r>
    <r>
      <rPr>
        <sz val="10"/>
        <rFont val="Calibri"/>
        <family val="2"/>
        <scheme val="minor"/>
      </rPr>
      <t>.</t>
    </r>
  </si>
  <si>
    <t>USDA agreed with this recommendation. In January 2022, USDA officials said that Agricultural Marketing Services (AMS) is not typically involved in emergency acquisitions and has cancelled the Farmers to Families Food Box Program. USDA officials told us that they have incorporated lessons learned from the food box program into the Emergency Food Assistance Program, such as allowing previously approved vendors to be added to a qualified bidders list to reduce the burden on vendors and the government to submit and review proposals. USDA officials also cited the benefits of using blanket ordering agreements during the implementation of the Farmers to Families Food Box Program to expedite contracting for uncertain requirements for supplies or services when specific items, quantities, and prices are not known at the time the agreement is executed. However, USDA did not provide any documentation that these practices had been incorporated into AMS's internal guidance. We will continue to monitor USDA's efforts to evaluate its contracting practices and determine whether certain practices should be incorporated into guidance to inform future procurement efforts.</t>
  </si>
  <si>
    <t>OMB agreed with this recommendation, and as of March 2022, stated that it is in the process of revising the Emergency Acquisitions Guide. We will continue to monitor OMB's efforts to revise the guide to include obstacles contracting officers may face when assessing prospective vendors during an emergency, and key practices or resources to address them.</t>
  </si>
  <si>
    <t>OMB did not agree with this recommendation, stating that there may be more efficient ways to share resources with the acquisition workforce than the Emergency Acquisitions Guide. As of March 2022, OMB officials said that they plan to work closely with federal agencies to determine the mix of resources that would help to support the acquisition workforce in preparing for and responding to emergency situations, including the future role of the Emergency Acquisitions Guide. We continue to believe that establishing a process and time frames for updating the resources and practices that are available in the Emergency Acquisitions Guide-a tool agencies can use when contracting during emergencies that has not been updated since 2011-will ensure that federal agencies (particularly those not typically involved in emergency response activities) have the most up to date information to assist them. </t>
  </si>
  <si>
    <t>HHS agreed with this recommendation. As of February 2022, HHS officials from the Exercise, Evaluation, and After Actions Division said they continue to collect data related to the COVID-19 response. Once finalized, the Division plans to share collected observations as part of a monthly working group to determine, analyze, and validate corrective actions, which will then be reported and shared as part of an Improvement Plan. We will continue to monitor HHS's efforts to ensure that contracting lessons learned are collected, analyzed, and shared to inform ongoing and future response efforts.</t>
  </si>
  <si>
    <t>DOD agreed with this recommendation. As of April 2022, a DOD official stated that the department had collected and identified several interagency contracting lessons learned and was in the process of sharing those with DHS and HHS. However, the officials said the agencies are still in the process of sharing interagency contracting with each other and as part of government-wide efforts to collect and report on lessons learned, and have not yet finalized methods for doing so. We will continue to monitor the agencies' efforts to share interagency contracting lessons learned as part of government-wide reporting efforts.</t>
  </si>
  <si>
    <t>HHS agreed with this recommendation. As of February 2022, HHS officials said that they are still in the process of collecting data on the COVID-19 response. Once finalized, HHS plans to share collected observations as part of a monthly working group to determine, analyze, and validate corrective actions, which will then be reported and shared as part of an Improvement Plan. At that time, officials said they would share any cross-cutting interagency lessons learned with the appropriate agencies. We will continue to monitor HHS's efforts to collect and share interagency contracting lessons learned as part of government-wide reporting efforts.</t>
  </si>
  <si>
    <t>DHS agreed with this recommendation, and as of January 2022 DHS officials said that they had collected DHS's interagency contracting lessons learned from the Federal Emergency Management Agency, and shared those with DOD and HHS to develop a consolidated list of interagency lessons learned. DHS officials said they would continue to work with DOD and HHS to share these lessons learned as part of any government-wide efforts to gather COVID-19 lessons learned, but as of March 2022 the agencies had not yet finalized methods for doing so. We will continue to monitor the agencies' efforts to share interagency contracting lessons learned as part of government-wide reporting efforts.</t>
  </si>
  <si>
    <r>
      <t>HRSA partially concurred with this recommendation. HRSA has a broad schedule of plans to conduct post-payment reviews. According to HRSA officials, they plan to schedule reviews in 2022, but the agency has not indicated when all of its reviews of payments will be scheduled, or completed.</t>
    </r>
    <r>
      <rPr>
        <b/>
        <sz val="10"/>
        <rFont val="Calibri"/>
        <family val="2"/>
        <scheme val="minor"/>
      </rPr>
      <t xml:space="preserve"> </t>
    </r>
    <r>
      <rPr>
        <sz val="10"/>
        <rFont val="Calibri"/>
        <family val="2"/>
        <scheme val="minor"/>
      </rPr>
      <t>In March 2022, HRSA reported that it started performing post-payment reviews in October 2020. HRSA also stated that it has identified 58 types of reviews, each of which is currently either open, closed, scheduled for review, or to be scheduled for review. HRSA stated that it tracks the status and schedule of reviews, and the schedule is regularly revised to reflect emerging priorities. HRSA stated that it will continue reviews until no future payments are at risk, or until HRSA puts a control in place to prevent the risk. Absent time frames for conducting and completing reviews, however, it is unclear how promptly the agency is identifying risks and overpayments and may delay the agency in expeditiously identifying and recovering overpayments. We will continue to monitor HRSA’s progress towards completion of its post payment review process.</t>
    </r>
  </si>
  <si>
    <t>Treasury agreed with the recommendation. In December 2021, Treasury officials stated the agency expects to have drafts of internal control policies and procedures for CSLFRF finalized in the coming weeks. As of February 2022, Treasury had not provided those draft policies and procedures. Treasury officials also stated they are taking steps towards developing processes for monitoring CSLFRF recipients, but had not yet finalized those processes. We will continue to monitor the actions Treasury takes in response to our recommendation. We will continue to monitor the actions Treasury takes in response to our recommendation.</t>
  </si>
  <si>
    <t>DOL neither agreed nor disagreed with our recommendation. In late February 2022, DOL reiterated that its current process allows it to identify, evaluate, and manage risks and identify mitigation strategies for such risks. However, DOL also said that it will use our Fraud Risk Framework in its risk assessment activities for the UI program, and that work on developing the assessment in the UI program using the framework will occur in fiscal year (FY) 2022. We will continue to monitor DOL’s fraud risk assessment activities.</t>
  </si>
  <si>
    <t>DOL neither agreed nor disagreed with our recommendation. In late February 2022, DOL reiterated that its current process allows it to identify, evaluate, and manage risks and identify mitigation strategies for such risks. However, DOL also said that it will use our Fraud Risk Framework to assess the likelihood and impact of inherent fraud risks facing the UI program, and that work on developing the assessment in the UI program using the framework will occur in FY 2022. We will continue to monitor DOL’s fraud risk assessment activities.</t>
  </si>
  <si>
    <t>DOL neither agreed nor disagreed with our recommendation. In late February 2022, DOL reiterated that its current process allows it to identify, evaluate, and manage risks and identify mitigation strategies for such risks. However, DOL also said that it will use our Fraud Risk Framework to determine fraud risk tolerance for the UI program, and that work on developing the assessment in the UI program using the framework will occur in FY 2022. We will continue to monitor DOL’s fraud risk assessment activities.</t>
  </si>
  <si>
    <t>DOL neither agreed nor disagreed with our recommendation. In late February 2022, DOL reiterated that its current process allows it to identify, evaluate, and manage risks and identify mitigation strategies for such risks. However, DOL also said that it will use our Fraud Risk Framework to examine the suitability of existing fraud controls for the UI program and prioritize residual fraud risks, and that work on developing the assessment in the UI program using the framework will occur in FY 2022. We will continue to monitor DOL’s fraud risk assessment activities.</t>
  </si>
  <si>
    <t>DOL neither agreed nor disagreed with our recommendation. In late February 2022, DOL reiterated that its current process allows it to identify, evaluate, and manage risks and identify mitigation strategies for such risks. However, DOL also said that it will use our Fraud Risk Framework to document the fraud risk profile for the UI program, and that work on developing the assessment in the UI program using the framework will occur in FY 2022. We will continue to monitor DOL’s fraud risk assessment activities.</t>
  </si>
  <si>
    <t xml:space="preserve">As of March 2022, Treasury has not yet published an updated tribal consultation policy. When Treasury takes action to respond to this recommendation, we will provide updated information. </t>
  </si>
  <si>
    <t>CDC concurred with this recommendation. In November 2021, CDC stated that a timeline for an after action review had not been established as the agency remains involved in the COVID-19 response. CDC also stated that it continues to incorporate continuous feedback from stakeholders. As of March 2022, we have not received additional updates from CDC. We will continue to monitor the agency’s actions in this area.</t>
  </si>
  <si>
    <t>CDC concurred with this recommendation. In November 2021, CDC stated that a timeline for an after action review had not been established as the agency remains involved in the COVID-19 response. CDC agreed the agency should share relevant findings with key stakeholders, as appropriate, from its after action review once completed. As of March 2022, we have not received additional updates from CDC. We will continue to monitor the agency’s actions in this area.</t>
  </si>
  <si>
    <t>HRSA concurred with this recommendation. In November 2021, HRSA noted that it plans to conduct an after action review and develop a final report at the conclusion of its vaccine programs. HRSA also noted that it plans to incorporate feedback from key stakeholders, such as state and local health officials, in the agency’s after action review. As of March 2022, we have not received additional updates from HRSA. We will continue to monitor the agency’s actions in this area.</t>
  </si>
  <si>
    <t>HRSA concurred with this recommendation. In November 2021, HRSA noted that it anticipates sharing results of its after action review as appropriate with key stakeholders, such as state and local health officials. As of March 2022, we have not received additional updates from HRSA. We will continue to monitor the agency’s actions in this area.</t>
  </si>
  <si>
    <r>
      <t>The Secretary of Health and Human Services should develop a schedule that is consistent with the best practices established in the GAO </t>
    </r>
    <r>
      <rPr>
        <i/>
        <sz val="10"/>
        <rFont val="Calibri"/>
        <family val="2"/>
        <scheme val="minor"/>
      </rPr>
      <t>Schedule Assessment Guide</t>
    </r>
    <r>
      <rPr>
        <sz val="10"/>
        <rFont val="Calibri"/>
        <family val="2"/>
        <scheme val="minor"/>
      </rPr>
      <t> to manage remaining vaccine-related responsibilities. (Recommendation 3)</t>
    </r>
  </si>
  <si>
    <t>No new legislation designating executive agency programs and activities making more than $100 million in payments from COVID-19 relief funds as "susceptible to significant improper payments" has been enacted as of March 2022.</t>
  </si>
  <si>
    <t>Our past work has found that during economic downturns-when Medicaid enrollment can increase and state economies weaken-the formula, which is based on each state's per capita income, does not reflect current state economic conditions. No congressional action has been taken as of March 2022.</t>
  </si>
  <si>
    <t xml:space="preserve">At the time of our report, SBA neither agreed nor disagreed with our recommendation. In late December 2020, SBA provided a Master Review Plan outlining steps it planned to take to review the PPP loans made in 2020. The document described three steps in the process: automated screenings of all loans, manual reviews of selected loans, and quality control reviews to ensure the quality, completeness, and consistency of the review process. Most of the loan reviews were to be conducted by contractors with SBA oversight. SBA later updated the plan in January 2022 to incorporate changes to its oversight, including the screening performed of 2021 loan applications before the loans were originated. 
To implement the plan, SBA’s loan review contractor conducted automated screenings for all of the PPP loans made in 2020 in August and early September 2020. Specifically, the contractor used an automated rules-based tool to compare PPP loan data against publicly available information and apply eligibility and fraud detection rules to identify anomalies or attributes that may indicate noncompliance with eligibility requirements, fraud, or abuse. For example, the tool would flag loans made to a borrower in active bankruptcy or one who used the tax identification number of a deceased person. SBA and its contractor began conducting manual reviews of flagged loans of less than $2 million in early November 2020, and of loans of $2 million or more in January 2021. Starting in January 2021, SBA screened all PPP loans before the lender approved the loan. To screen these loans, the contractor used a subset of the automated screening rules it used to review the 2020 loans for potential indicators of non-eligibility or fraud risks. According to SBA officials, contractor staff had completed about 78,000 manual reviews and referred about 8,900 loans to SBA for further review, as of November 15, 2021. SBA will continue to conduct manual reviews of flagged loans.
 </t>
  </si>
  <si>
    <t>OMB neither agreed nor disagreed with our recommendation. In its response to the March 2021 report, OMB stated that it was actively working, to the extent practicable, to update processes to better ensure that single audit guidance is issued in a timely manner, and is responsive to users' input and needs. OMB also stated that it continued to work with federal agencies and the audit communities to develop and publish single audit guidance for major programs in the Compliance Supplement. 
As we previously reported, auditors who conduct single audits for entities with June 30 year-ends have expressed a need to obtain the Compliance Supplement by no later than April of each year in order to effectively plan their audits and conduct interim testing. OMB did not issue the 2021 Compliance Supplement until August 2021, and it lacked guidance for several American Rescue Plan Act of 2021 (ARPA) programs. 
OMB issued single audit guidance for two ARPA programs in Addendum 1 of the 2021 Compliance Supplement in December 2021 and published Addendum 2 in January 2022. OMB also issued a Controller Alert in December 2021 that included a timeline for preparing the 2022 Compliance Supplement (in collaboration with federal agencies and the audit community), and estimated it will publish the Supplement by April 30, 2022. We continue to meet periodically with OMB and the audit community to discuss the audit community’s concerns and additional single audit guidance needed. We will continue to monitor the actions OMB takes in response to our recommendation.</t>
  </si>
  <si>
    <t>In June 2021, we found that FAMS was not consistently documenting its implementation of protocols in response to cases of COVID-19 among the workforce. DHS concurred with our recommendation to ensure that steps were documented, stating that officials would develop and implement a formal reporting process across headquarters and field offices. According to FAMS officials, in summer 2021, they developed a COVID-19 tracking tool they intended to use to document the steps taken in response to cases of COVID-19 among employees. In December 2021, FAMS officials told us they were reviewing the tool to ensure it aligns with current guidance and developing additional guidance to ensure that the tool would be used to consistently document the steps outlined in the agency protocols. To fully implement this recommendation, FAMS officials will need to provide evidence that they now consistently document steps taken to implement agency protocols following identification of employees with COVID-19.</t>
  </si>
  <si>
    <t>As we reported in October 2021, other legislation related to a national aviation-preparedness plan has been introduced in the current legislative session, as well as in previous sessions. For example, in October 2020, H.R. 8712, National Aviation Preparedness Plan Act of 2020, was introduced. If enacted, this bill would have required the Department of Transportation, in collaboration with DHS, HHS, and other aviation stakeholders, to develop a national plan to prepare the aviation industry for future communicable disease outbreaks. Further, in February 2021, H.R. 884, the National Aviation Preparedness Plan Act of 2021, was introduced in the House of Representatives, and in May 2021, S. 82, Ensuring Health Safety in the Skies Act of 2021, was reported favorably out of the Senate Committee on Commerce, Science, and Transportation. As of March 2022, none of these bills have advanced. In March 2022, according to agency officials, DOT now plans to take the lead in developing a national aviation-preparedness plan and intends to complete and implement the preparedness plan in early 2023. Until such plan is developed, we urge Congress to require a national aviation preparedness plan, without which the U.S. will not be as prepared to minimize and quickly respond to ongoing and future communicable disease events.</t>
  </si>
  <si>
    <t>The Department of the Treasury neither agreed nor disagreed with this recommendation, stating in March 2022 that while it supports the goal of the recommendation, it has not estimated the eligible population for the advance child tax credit. Treasury also stated that it and IRS continue to undertake advance child tax credit outreach, education, and media campaign efforts.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</si>
</sst>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theme="1"/>
      <name val="Calibri"/>
      <family val="2"/>
      <scheme val="minor"/>
    </font>
    <font>
      <sz val="11"/>
      <color theme="1"/>
      <name val="Arial"/>
      <family val="2"/>
    </font>
    <font>
      <sz val="9.5"/>
      <color rgb="FF000000"/>
      <name val="Arial"/>
      <family val="2"/>
    </font>
    <font>
      <u/>
      <sz val="11"/>
      <color theme="10"/>
      <name val="Calibri"/>
      <family val="2"/>
      <scheme val="minor"/>
    </font>
    <font>
      <sz val="10"/>
      <name val="Calibri"/>
      <family val="2"/>
      <scheme val="minor"/>
    </font>
    <font>
      <i/>
      <sz val="10"/>
      <name val="Calibri"/>
      <family val="2"/>
      <scheme val="minor"/>
    </font>
    <font>
      <b/>
      <sz val="10"/>
      <name val="Calibri"/>
      <family val="2"/>
      <scheme val="minor"/>
    </font>
    <font>
      <u/>
      <sz val="10"/>
      <name val="Calibri"/>
      <family val="2"/>
      <scheme val="minor"/>
    </font>
    <font>
      <b/>
      <sz val="11"/>
      <color theme="1"/>
      <name val="Calibri"/>
      <family val="2"/>
      <scheme val="minor"/>
    </font>
    <font>
      <b/>
      <sz val="11"/>
      <color indexed="8"/>
      <name val="Calibri"/>
      <family val="2"/>
      <scheme val="minor"/>
    </font>
    <font>
      <b/>
      <sz val="11"/>
      <name val="Calibri"/>
      <family val="2"/>
      <scheme val="minor"/>
    </font>
    <font>
      <b/>
      <sz val="11"/>
      <color theme="1"/>
      <name val="Arial"/>
      <family val="2"/>
    </font>
    <font>
      <sz val="10"/>
      <name val="Calibri"/>
      <family val="2"/>
    </font>
    <font>
      <sz val="11"/>
      <name val="Calibri"/>
      <family val="2"/>
      <scheme val="minor"/>
    </font>
    <font>
      <sz val="10"/>
      <color theme="1"/>
      <name val="Arial"/>
      <family val="2"/>
    </font>
    <font>
      <b/>
      <u/>
      <sz val="10"/>
      <color theme="1"/>
      <name val="Arial"/>
      <family val="2"/>
    </font>
    <font>
      <sz val="10"/>
      <color rgb="FF000000"/>
      <name val="Arial"/>
      <family val="2"/>
    </font>
    <font>
      <b/>
      <sz val="10"/>
      <color rgb="FF000000"/>
      <name val="Arial"/>
      <family val="2"/>
    </font>
    <font>
      <b/>
      <sz val="10"/>
      <color theme="5"/>
      <name val="Arial"/>
      <family val="2"/>
    </font>
    <font>
      <b/>
      <sz val="10"/>
      <color theme="1"/>
      <name val="Arial"/>
      <family val="2"/>
    </font>
    <font>
      <u/>
      <sz val="10"/>
      <color theme="10"/>
      <name val="Arial"/>
      <family val="2"/>
    </font>
    <font>
      <sz val="10"/>
      <color rgb="FF00B050"/>
      <name val="Arial"/>
      <family val="2"/>
    </font>
    <font>
      <b/>
      <sz val="10"/>
      <name val="Arial"/>
      <family val="2"/>
    </font>
    <font>
      <sz val="10"/>
      <name val="Arial"/>
      <family val="2"/>
    </font>
    <font>
      <u/>
      <sz val="10"/>
      <color rgb="FF0070C0"/>
      <name val="Arial"/>
      <family val="2"/>
    </font>
    <font>
      <sz val="11"/>
      <color theme="1"/>
      <name val="Symbol"/>
      <family val="1"/>
      <charset val="2"/>
    </font>
    <font>
      <sz val="7"/>
      <color theme="1"/>
      <name val="Times New Roman"/>
      <family val="1"/>
    </font>
    <font>
      <sz val="10"/>
      <color theme="1"/>
      <name val="Symbol"/>
      <family val="1"/>
      <charset val="2"/>
    </font>
    <font>
      <sz val="10"/>
      <color theme="1"/>
      <name val="Courier New"/>
      <family val="3"/>
    </font>
  </fonts>
  <fills count="5">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4"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4" fillId="0" borderId="0" applyNumberFormat="0" applyFill="0" applyBorder="0" applyAlignment="0" applyProtection="0"/>
    <xf numFmtId="0" fontId="4" fillId="0" borderId="0" applyNumberFormat="0" applyFill="0" applyBorder="0" applyAlignment="0" applyProtection="0"/>
  </cellStyleXfs>
  <cellXfs count="43">
    <xf numFmtId="0" fontId="0" fillId="0" borderId="0" xfId="0"/>
    <xf numFmtId="0" fontId="5" fillId="0" borderId="1" xfId="0" applyFont="1" applyFill="1" applyBorder="1" applyAlignment="1" applyProtection="1">
      <alignment horizontal="left" vertical="top" wrapText="1"/>
    </xf>
    <xf numFmtId="0" fontId="2" fillId="0" borderId="0" xfId="0" applyFont="1"/>
    <xf numFmtId="0" fontId="10"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Border="1" applyAlignment="1">
      <alignment horizontal="center" vertical="top"/>
    </xf>
    <xf numFmtId="0" fontId="0" fillId="0" borderId="1" xfId="0" applyBorder="1" applyAlignment="1">
      <alignment horizontal="center" vertical="top"/>
    </xf>
    <xf numFmtId="0" fontId="0" fillId="3" borderId="1" xfId="0" applyFill="1" applyBorder="1" applyAlignment="1">
      <alignment horizontal="center" vertical="top"/>
    </xf>
    <xf numFmtId="0" fontId="0" fillId="3" borderId="1" xfId="0" applyFont="1" applyFill="1" applyBorder="1" applyAlignment="1">
      <alignment horizontal="center" vertical="center" wrapText="1"/>
    </xf>
    <xf numFmtId="0" fontId="10" fillId="0" borderId="1" xfId="0" applyFont="1" applyFill="1" applyBorder="1" applyAlignment="1">
      <alignment horizontal="center" vertical="top"/>
    </xf>
    <xf numFmtId="0" fontId="0" fillId="0" borderId="1" xfId="0" applyFill="1" applyBorder="1" applyAlignment="1">
      <alignment horizontal="center" vertical="top"/>
    </xf>
    <xf numFmtId="0" fontId="11" fillId="2" borderId="1" xfId="0" applyFont="1" applyFill="1" applyBorder="1" applyAlignment="1">
      <alignment horizontal="center" vertical="top"/>
    </xf>
    <xf numFmtId="0" fontId="9" fillId="2" borderId="1" xfId="0" applyFont="1" applyFill="1" applyBorder="1" applyAlignment="1">
      <alignment horizontal="center" vertical="top"/>
    </xf>
    <xf numFmtId="0" fontId="10" fillId="2" borderId="1" xfId="0" applyFont="1" applyFill="1" applyBorder="1" applyAlignment="1">
      <alignment horizontal="center" vertical="top"/>
    </xf>
    <xf numFmtId="0" fontId="8" fillId="0" borderId="1" xfId="4" applyFont="1" applyFill="1" applyBorder="1" applyAlignment="1" applyProtection="1">
      <alignment horizontal="left" vertical="top" wrapText="1"/>
    </xf>
    <xf numFmtId="14" fontId="5" fillId="0" borderId="1" xfId="0" applyNumberFormat="1" applyFont="1" applyFill="1" applyBorder="1" applyAlignment="1" applyProtection="1">
      <alignment horizontal="left" vertical="top" wrapText="1"/>
    </xf>
    <xf numFmtId="0" fontId="15" fillId="0" borderId="0" xfId="0" applyFont="1"/>
    <xf numFmtId="0" fontId="16" fillId="0" borderId="0" xfId="1" applyFont="1"/>
    <xf numFmtId="0" fontId="2" fillId="0" borderId="0" xfId="1" applyFont="1"/>
    <xf numFmtId="0" fontId="17" fillId="0" borderId="0" xfId="0" applyFont="1"/>
    <xf numFmtId="0" fontId="17" fillId="0" borderId="0" xfId="0" applyFont="1" applyAlignment="1">
      <alignment horizontal="left" vertical="center"/>
    </xf>
    <xf numFmtId="0" fontId="18" fillId="0" borderId="0" xfId="0" applyFont="1"/>
    <xf numFmtId="0" fontId="16" fillId="0" borderId="0" xfId="0" applyFont="1" applyAlignment="1">
      <alignment vertical="center"/>
    </xf>
    <xf numFmtId="0" fontId="15" fillId="0" borderId="0" xfId="1" applyFont="1"/>
    <xf numFmtId="0" fontId="19" fillId="0" borderId="0" xfId="2" applyFont="1" applyAlignment="1">
      <alignment horizontal="left" vertical="center"/>
    </xf>
    <xf numFmtId="0" fontId="20" fillId="0" borderId="0" xfId="1" applyFont="1"/>
    <xf numFmtId="0" fontId="21" fillId="0" borderId="0" xfId="3" applyFont="1"/>
    <xf numFmtId="0" fontId="22" fillId="0" borderId="0" xfId="2" applyFont="1" applyAlignment="1">
      <alignment horizontal="left" vertical="center"/>
    </xf>
    <xf numFmtId="0" fontId="23" fillId="0" borderId="0" xfId="2" applyFont="1" applyAlignment="1">
      <alignment horizontal="left" vertical="center"/>
    </xf>
    <xf numFmtId="0" fontId="24" fillId="0" borderId="0" xfId="2" applyFont="1" applyAlignment="1">
      <alignment horizontal="left" vertical="center"/>
    </xf>
    <xf numFmtId="0" fontId="25" fillId="0" borderId="0" xfId="3" applyFont="1" applyAlignment="1">
      <alignment horizontal="left"/>
    </xf>
    <xf numFmtId="0" fontId="26" fillId="0" borderId="0" xfId="0" applyFont="1" applyAlignment="1">
      <alignment horizontal="left" vertical="center" indent="2"/>
    </xf>
    <xf numFmtId="0" fontId="28" fillId="0" borderId="0" xfId="0" applyFont="1" applyAlignment="1">
      <alignment horizontal="left" vertical="center" indent="2"/>
    </xf>
    <xf numFmtId="0" fontId="29" fillId="0" borderId="0" xfId="0" applyFont="1" applyAlignment="1">
      <alignment horizontal="left" vertical="center"/>
    </xf>
    <xf numFmtId="0" fontId="5" fillId="0" borderId="1" xfId="0" applyFont="1" applyFill="1" applyBorder="1" applyAlignment="1" applyProtection="1">
      <alignment horizontal="left" vertical="top" wrapText="1"/>
      <protection locked="0"/>
    </xf>
    <xf numFmtId="0" fontId="7" fillId="4" borderId="1" xfId="0" applyFont="1" applyFill="1" applyBorder="1" applyAlignment="1" applyProtection="1">
      <alignment horizontal="left" vertical="top" wrapText="1"/>
    </xf>
    <xf numFmtId="0" fontId="5"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5" fillId="0" borderId="0" xfId="0" applyFont="1" applyFill="1" applyAlignment="1" applyProtection="1">
      <alignment horizontal="left" vertical="top" wrapText="1"/>
      <protection locked="0"/>
    </xf>
    <xf numFmtId="0" fontId="14" fillId="0" borderId="1" xfId="0" applyFont="1" applyFill="1" applyBorder="1" applyAlignment="1" applyProtection="1">
      <alignment horizontal="left" vertical="top" wrapText="1"/>
    </xf>
    <xf numFmtId="0" fontId="5" fillId="0" borderId="0" xfId="0" applyFont="1" applyFill="1" applyAlignment="1" applyProtection="1">
      <alignment horizontal="left" vertical="top" wrapText="1"/>
    </xf>
    <xf numFmtId="0" fontId="14" fillId="0" borderId="1" xfId="0" applyFont="1" applyFill="1" applyBorder="1" applyAlignment="1">
      <alignment horizontal="left" vertical="top" wrapText="1"/>
    </xf>
    <xf numFmtId="0" fontId="5" fillId="0" borderId="1" xfId="0" applyFont="1" applyBorder="1" applyAlignment="1">
      <alignment vertical="top" wrapText="1"/>
    </xf>
  </cellXfs>
  <cellStyles count="5">
    <cellStyle name="Hyperlink" xfId="4" builtinId="8"/>
    <cellStyle name="Hyperlink 2" xfId="3"/>
    <cellStyle name="Normal" xfId="0" builtinId="0"/>
    <cellStyle name="Normal 10" xfId="1"/>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oungc1@gao.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www.gao.gov/products/gao-21-551" TargetMode="External"/><Relationship Id="rId21" Type="http://schemas.openxmlformats.org/officeDocument/2006/relationships/hyperlink" Target="https://www.gao.gov/products/gao-21-104404" TargetMode="External"/><Relationship Id="rId42" Type="http://schemas.openxmlformats.org/officeDocument/2006/relationships/hyperlink" Target="https://www.gao.gov/products/gao-21-387" TargetMode="External"/><Relationship Id="rId63" Type="http://schemas.openxmlformats.org/officeDocument/2006/relationships/hyperlink" Target="https://www.gao.gov/products/gao-21-403" TargetMode="External"/><Relationship Id="rId84" Type="http://schemas.openxmlformats.org/officeDocument/2006/relationships/hyperlink" Target="https://www.gao.gov/products/gao-21-513" TargetMode="External"/><Relationship Id="rId138" Type="http://schemas.openxmlformats.org/officeDocument/2006/relationships/hyperlink" Target="https://www.gao.gov/products/gao-21-583" TargetMode="External"/><Relationship Id="rId159" Type="http://schemas.openxmlformats.org/officeDocument/2006/relationships/hyperlink" Target="https://www.gao.gov/products/gao-21-251" TargetMode="External"/><Relationship Id="rId170" Type="http://schemas.openxmlformats.org/officeDocument/2006/relationships/hyperlink" Target="https://www.gao.gov/products/gao-21-265" TargetMode="External"/><Relationship Id="rId191" Type="http://schemas.openxmlformats.org/officeDocument/2006/relationships/hyperlink" Target="https://www.gao.gov/products/gao-20-701" TargetMode="External"/><Relationship Id="rId205" Type="http://schemas.openxmlformats.org/officeDocument/2006/relationships/hyperlink" Target="https://www.gao.gov/products/gao-20-625" TargetMode="External"/><Relationship Id="rId226" Type="http://schemas.openxmlformats.org/officeDocument/2006/relationships/hyperlink" Target="https://www.gao.gov/products/gao-22-104297" TargetMode="External"/><Relationship Id="rId247" Type="http://schemas.openxmlformats.org/officeDocument/2006/relationships/hyperlink" Target="https://www.gao.gov/products/gao-22-105040" TargetMode="External"/><Relationship Id="rId107" Type="http://schemas.openxmlformats.org/officeDocument/2006/relationships/hyperlink" Target="https://www.gao.gov/products/gao-21-528" TargetMode="External"/><Relationship Id="rId268" Type="http://schemas.openxmlformats.org/officeDocument/2006/relationships/hyperlink" Target="https://www.gao.gov/products/gao-22-104700" TargetMode="External"/><Relationship Id="rId11" Type="http://schemas.openxmlformats.org/officeDocument/2006/relationships/hyperlink" Target="https://www.gao.gov/products/gao-21-369r" TargetMode="External"/><Relationship Id="rId32" Type="http://schemas.openxmlformats.org/officeDocument/2006/relationships/hyperlink" Target="https://www.gao.gov/products/gao-21-142" TargetMode="External"/><Relationship Id="rId53" Type="http://schemas.openxmlformats.org/officeDocument/2006/relationships/hyperlink" Target="https://www.gao.gov/products/gao-21-387" TargetMode="External"/><Relationship Id="rId74" Type="http://schemas.openxmlformats.org/officeDocument/2006/relationships/hyperlink" Target="https://www.gao.gov/products/gao-21-501" TargetMode="External"/><Relationship Id="rId128" Type="http://schemas.openxmlformats.org/officeDocument/2006/relationships/hyperlink" Target="https://www.gao.gov/products/gao-21-577" TargetMode="External"/><Relationship Id="rId149" Type="http://schemas.openxmlformats.org/officeDocument/2006/relationships/hyperlink" Target="https://www.gao.gov/products/gao-21-191" TargetMode="External"/><Relationship Id="rId5" Type="http://schemas.openxmlformats.org/officeDocument/2006/relationships/hyperlink" Target="https://www.gao.gov/products/gao-21-103" TargetMode="External"/><Relationship Id="rId95" Type="http://schemas.openxmlformats.org/officeDocument/2006/relationships/hyperlink" Target="https://www.gao.gov/products/gao-21-513" TargetMode="External"/><Relationship Id="rId160" Type="http://schemas.openxmlformats.org/officeDocument/2006/relationships/hyperlink" Target="https://www.gao.gov/products/gao-21-251" TargetMode="External"/><Relationship Id="rId181" Type="http://schemas.openxmlformats.org/officeDocument/2006/relationships/hyperlink" Target="https://www.gao.gov/products/gao-21-502" TargetMode="External"/><Relationship Id="rId216" Type="http://schemas.openxmlformats.org/officeDocument/2006/relationships/hyperlink" Target="https://www.gao.gov/products/gao-21-103" TargetMode="External"/><Relationship Id="rId237" Type="http://schemas.openxmlformats.org/officeDocument/2006/relationships/hyperlink" Target="https://www.gao.gov/products/gao-22-104313" TargetMode="External"/><Relationship Id="rId258" Type="http://schemas.openxmlformats.org/officeDocument/2006/relationships/hyperlink" Target="https://www.gao.gov/products/gao-22-104354" TargetMode="External"/><Relationship Id="rId22" Type="http://schemas.openxmlformats.org/officeDocument/2006/relationships/hyperlink" Target="https://www.gao.gov/products/gao-21-104401" TargetMode="External"/><Relationship Id="rId43" Type="http://schemas.openxmlformats.org/officeDocument/2006/relationships/hyperlink" Target="https://www.gao.gov/products/gao-21-387" TargetMode="External"/><Relationship Id="rId64" Type="http://schemas.openxmlformats.org/officeDocument/2006/relationships/hyperlink" Target="https://www.gao.gov/products/gao-21-445T" TargetMode="External"/><Relationship Id="rId118" Type="http://schemas.openxmlformats.org/officeDocument/2006/relationships/hyperlink" Target="https://www.gao.gov/products/gao-21-551" TargetMode="External"/><Relationship Id="rId139" Type="http://schemas.openxmlformats.org/officeDocument/2006/relationships/hyperlink" Target="https://www.gao.gov/products/gao-21-583" TargetMode="External"/><Relationship Id="rId85" Type="http://schemas.openxmlformats.org/officeDocument/2006/relationships/hyperlink" Target="https://www.gao.gov/products/gao-21-513" TargetMode="External"/><Relationship Id="rId150" Type="http://schemas.openxmlformats.org/officeDocument/2006/relationships/hyperlink" Target="https://www.gao.gov/products/gao-21-191" TargetMode="External"/><Relationship Id="rId171" Type="http://schemas.openxmlformats.org/officeDocument/2006/relationships/hyperlink" Target="https://www.gao.gov/products/gao-21-265" TargetMode="External"/><Relationship Id="rId192" Type="http://schemas.openxmlformats.org/officeDocument/2006/relationships/hyperlink" Target="https://www.gao.gov/products/gao-20-701" TargetMode="External"/><Relationship Id="rId206" Type="http://schemas.openxmlformats.org/officeDocument/2006/relationships/hyperlink" Target="https://www.gao.gov/products/gao-21-387" TargetMode="External"/><Relationship Id="rId227" Type="http://schemas.openxmlformats.org/officeDocument/2006/relationships/hyperlink" Target="https://www.gao.gov/products/gao-22-104457" TargetMode="External"/><Relationship Id="rId248" Type="http://schemas.openxmlformats.org/officeDocument/2006/relationships/hyperlink" Target="https://www.gao.gov/products/gao-22-105040" TargetMode="External"/><Relationship Id="rId269" Type="http://schemas.openxmlformats.org/officeDocument/2006/relationships/hyperlink" Target="https://www.gao.gov/products/gao-22-104519" TargetMode="External"/><Relationship Id="rId12" Type="http://schemas.openxmlformats.org/officeDocument/2006/relationships/hyperlink" Target="https://www.gao.gov/products/gao-21-370" TargetMode="External"/><Relationship Id="rId33" Type="http://schemas.openxmlformats.org/officeDocument/2006/relationships/hyperlink" Target="https://www.gao.gov/products/gao-21-364" TargetMode="External"/><Relationship Id="rId108" Type="http://schemas.openxmlformats.org/officeDocument/2006/relationships/hyperlink" Target="https://www.gao.gov/products/gao-21-528" TargetMode="External"/><Relationship Id="rId129" Type="http://schemas.openxmlformats.org/officeDocument/2006/relationships/hyperlink" Target="https://www.gao.gov/products/gao-21-577" TargetMode="External"/><Relationship Id="rId54" Type="http://schemas.openxmlformats.org/officeDocument/2006/relationships/hyperlink" Target="https://www.gao.gov/products/gao-21-387" TargetMode="External"/><Relationship Id="rId75" Type="http://schemas.openxmlformats.org/officeDocument/2006/relationships/hyperlink" Target="https://www.gao.gov/products/gao-21-501" TargetMode="External"/><Relationship Id="rId96" Type="http://schemas.openxmlformats.org/officeDocument/2006/relationships/hyperlink" Target="https://www.gao.gov/products/gao-21-513" TargetMode="External"/><Relationship Id="rId140" Type="http://schemas.openxmlformats.org/officeDocument/2006/relationships/hyperlink" Target="https://www.gao.gov/products/gao-21-595" TargetMode="External"/><Relationship Id="rId161" Type="http://schemas.openxmlformats.org/officeDocument/2006/relationships/hyperlink" Target="https://www.gao.gov/products/gao-21-251" TargetMode="External"/><Relationship Id="rId182" Type="http://schemas.openxmlformats.org/officeDocument/2006/relationships/hyperlink" Target="https://www.gao.gov/products/gao-21-502" TargetMode="External"/><Relationship Id="rId217" Type="http://schemas.openxmlformats.org/officeDocument/2006/relationships/hyperlink" Target="https://www.gao.gov/products/gao-21-103" TargetMode="External"/><Relationship Id="rId6" Type="http://schemas.openxmlformats.org/officeDocument/2006/relationships/hyperlink" Target="https://www.gao.gov/products/gao-21-108" TargetMode="External"/><Relationship Id="rId238" Type="http://schemas.openxmlformats.org/officeDocument/2006/relationships/hyperlink" Target="https://www.gao.gov/products/gao-22-104511" TargetMode="External"/><Relationship Id="rId259" Type="http://schemas.openxmlformats.org/officeDocument/2006/relationships/hyperlink" Target="https://www.gao.gov/products/gao-22-104354" TargetMode="External"/><Relationship Id="rId23" Type="http://schemas.openxmlformats.org/officeDocument/2006/relationships/hyperlink" Target="https://www.gao.gov/products/gao-21-104401" TargetMode="External"/><Relationship Id="rId119" Type="http://schemas.openxmlformats.org/officeDocument/2006/relationships/hyperlink" Target="https://www.gao.gov/products/gao-21-551" TargetMode="External"/><Relationship Id="rId270" Type="http://schemas.openxmlformats.org/officeDocument/2006/relationships/hyperlink" Target="https://www.gao.gov/products/gao-22-105007" TargetMode="External"/><Relationship Id="rId44" Type="http://schemas.openxmlformats.org/officeDocument/2006/relationships/hyperlink" Target="https://www.gao.gov/products/gao-21-387" TargetMode="External"/><Relationship Id="rId60" Type="http://schemas.openxmlformats.org/officeDocument/2006/relationships/hyperlink" Target="https://www.gao.gov/products/gao-21-403" TargetMode="External"/><Relationship Id="rId65" Type="http://schemas.openxmlformats.org/officeDocument/2006/relationships/hyperlink" Target="https://www.gao.gov/products/gao-21-478" TargetMode="External"/><Relationship Id="rId81" Type="http://schemas.openxmlformats.org/officeDocument/2006/relationships/hyperlink" Target="https://www.gao.gov/products/gao-21-501" TargetMode="External"/><Relationship Id="rId86" Type="http://schemas.openxmlformats.org/officeDocument/2006/relationships/hyperlink" Target="https://www.gao.gov/products/gao-21-513" TargetMode="External"/><Relationship Id="rId130" Type="http://schemas.openxmlformats.org/officeDocument/2006/relationships/hyperlink" Target="https://www.gao.gov/products/gao-21-577" TargetMode="External"/><Relationship Id="rId135" Type="http://schemas.openxmlformats.org/officeDocument/2006/relationships/hyperlink" Target="https://www.gao.gov/products/gao-21-583" TargetMode="External"/><Relationship Id="rId151" Type="http://schemas.openxmlformats.org/officeDocument/2006/relationships/hyperlink" Target="https://www.gao.gov/products/gao-21-191" TargetMode="External"/><Relationship Id="rId156" Type="http://schemas.openxmlformats.org/officeDocument/2006/relationships/hyperlink" Target="https://www.gao.gov/products/gao-21-231" TargetMode="External"/><Relationship Id="rId177" Type="http://schemas.openxmlformats.org/officeDocument/2006/relationships/hyperlink" Target="https://www.gao.gov/products/gao-21-334" TargetMode="External"/><Relationship Id="rId198" Type="http://schemas.openxmlformats.org/officeDocument/2006/relationships/hyperlink" Target="https://www.gao.gov/products/gao-20-701" TargetMode="External"/><Relationship Id="rId172" Type="http://schemas.openxmlformats.org/officeDocument/2006/relationships/hyperlink" Target="https://www.gao.gov/products/gao-21-265" TargetMode="External"/><Relationship Id="rId193" Type="http://schemas.openxmlformats.org/officeDocument/2006/relationships/hyperlink" Target="https://www.gao.gov/products/gao-20-701" TargetMode="External"/><Relationship Id="rId202" Type="http://schemas.openxmlformats.org/officeDocument/2006/relationships/hyperlink" Target="https://www.gao.gov/products/gao-20-625" TargetMode="External"/><Relationship Id="rId207" Type="http://schemas.openxmlformats.org/officeDocument/2006/relationships/hyperlink" Target="https://www.gao.gov/products/gao-21-387" TargetMode="External"/><Relationship Id="rId223" Type="http://schemas.openxmlformats.org/officeDocument/2006/relationships/hyperlink" Target="https://www.gao.gov/products/gao-22-105051" TargetMode="External"/><Relationship Id="rId228" Type="http://schemas.openxmlformats.org/officeDocument/2006/relationships/hyperlink" Target="https://www.gao.gov/products/gao-22-104313" TargetMode="External"/><Relationship Id="rId244" Type="http://schemas.openxmlformats.org/officeDocument/2006/relationships/hyperlink" Target="https://www.gao.gov/products/gao-22-105490" TargetMode="External"/><Relationship Id="rId249" Type="http://schemas.openxmlformats.org/officeDocument/2006/relationships/hyperlink" Target="https://www.gao.gov/products/gao-22-105040" TargetMode="External"/><Relationship Id="rId13" Type="http://schemas.openxmlformats.org/officeDocument/2006/relationships/hyperlink" Target="https://www.gao.gov/products/gao-21-475" TargetMode="External"/><Relationship Id="rId18" Type="http://schemas.openxmlformats.org/officeDocument/2006/relationships/hyperlink" Target="https://www.gao.gov/products/gao-21-606" TargetMode="External"/><Relationship Id="rId39" Type="http://schemas.openxmlformats.org/officeDocument/2006/relationships/hyperlink" Target="https://www.gao.gov/products/gao-21-387" TargetMode="External"/><Relationship Id="rId109" Type="http://schemas.openxmlformats.org/officeDocument/2006/relationships/hyperlink" Target="https://www.gao.gov/products/gao-21-539" TargetMode="External"/><Relationship Id="rId260" Type="http://schemas.openxmlformats.org/officeDocument/2006/relationships/hyperlink" Target="https://www.gao.gov/products/gao-22-104519" TargetMode="External"/><Relationship Id="rId265" Type="http://schemas.openxmlformats.org/officeDocument/2006/relationships/hyperlink" Target="https://www.gao.gov/products/gao-22-104431" TargetMode="External"/><Relationship Id="rId34" Type="http://schemas.openxmlformats.org/officeDocument/2006/relationships/hyperlink" Target="https://www.gao.gov/products/gao-21-364" TargetMode="External"/><Relationship Id="rId50" Type="http://schemas.openxmlformats.org/officeDocument/2006/relationships/hyperlink" Target="https://www.gao.gov/products/gao-21-387" TargetMode="External"/><Relationship Id="rId55" Type="http://schemas.openxmlformats.org/officeDocument/2006/relationships/hyperlink" Target="https://www.gao.gov/products/gao-21-387" TargetMode="External"/><Relationship Id="rId76" Type="http://schemas.openxmlformats.org/officeDocument/2006/relationships/hyperlink" Target="https://www.gao.gov/products/gao-21-501" TargetMode="External"/><Relationship Id="rId97" Type="http://schemas.openxmlformats.org/officeDocument/2006/relationships/hyperlink" Target="https://www.gao.gov/products/gao-21-513" TargetMode="External"/><Relationship Id="rId104" Type="http://schemas.openxmlformats.org/officeDocument/2006/relationships/hyperlink" Target="https://www.gao.gov/products/gao-21-528" TargetMode="External"/><Relationship Id="rId120" Type="http://schemas.openxmlformats.org/officeDocument/2006/relationships/hyperlink" Target="https://www.gao.gov/products/gao-21-551" TargetMode="External"/><Relationship Id="rId125" Type="http://schemas.openxmlformats.org/officeDocument/2006/relationships/hyperlink" Target="https://www.gao.gov/products/gao-21-551" TargetMode="External"/><Relationship Id="rId141" Type="http://schemas.openxmlformats.org/officeDocument/2006/relationships/hyperlink" Target="https://www.gao.gov/products/gao-21-595" TargetMode="External"/><Relationship Id="rId146" Type="http://schemas.openxmlformats.org/officeDocument/2006/relationships/hyperlink" Target="https://www.gao.gov/products/gao-21-191" TargetMode="External"/><Relationship Id="rId167" Type="http://schemas.openxmlformats.org/officeDocument/2006/relationships/hyperlink" Target="https://www.gao.gov/products/gao-21-265" TargetMode="External"/><Relationship Id="rId188" Type="http://schemas.openxmlformats.org/officeDocument/2006/relationships/hyperlink" Target="https://www.gao.gov/products/gao-20-701" TargetMode="External"/><Relationship Id="rId7" Type="http://schemas.openxmlformats.org/officeDocument/2006/relationships/hyperlink" Target="https://www.gao.gov/products/gao-21-169t" TargetMode="External"/><Relationship Id="rId71" Type="http://schemas.openxmlformats.org/officeDocument/2006/relationships/hyperlink" Target="https://www.gao.gov/products/gao-21-501" TargetMode="External"/><Relationship Id="rId92" Type="http://schemas.openxmlformats.org/officeDocument/2006/relationships/hyperlink" Target="https://www.gao.gov/products/gao-21-513" TargetMode="External"/><Relationship Id="rId162" Type="http://schemas.openxmlformats.org/officeDocument/2006/relationships/hyperlink" Target="https://www.gao.gov/products/gao-21-251" TargetMode="External"/><Relationship Id="rId183" Type="http://schemas.openxmlformats.org/officeDocument/2006/relationships/hyperlink" Target="https://www.gao.gov/products/gao-21-191" TargetMode="External"/><Relationship Id="rId213" Type="http://schemas.openxmlformats.org/officeDocument/2006/relationships/hyperlink" Target="https://www.gao.gov/products/gao-21-103" TargetMode="External"/><Relationship Id="rId218" Type="http://schemas.openxmlformats.org/officeDocument/2006/relationships/hyperlink" Target="https://www.gao.gov/products/gao-21-103" TargetMode="External"/><Relationship Id="rId234" Type="http://schemas.openxmlformats.org/officeDocument/2006/relationships/hyperlink" Target="https://www.gao.gov/products/gao-22-105051" TargetMode="External"/><Relationship Id="rId239" Type="http://schemas.openxmlformats.org/officeDocument/2006/relationships/hyperlink" Target="https://www.gao.gov/products/gao-22-104511" TargetMode="External"/><Relationship Id="rId2" Type="http://schemas.openxmlformats.org/officeDocument/2006/relationships/hyperlink" Target="https://www.gao.gov/products/gao-20-625" TargetMode="External"/><Relationship Id="rId29" Type="http://schemas.openxmlformats.org/officeDocument/2006/relationships/hyperlink" Target="https://www.gao.gov/products/gao-21-104404" TargetMode="External"/><Relationship Id="rId250" Type="http://schemas.openxmlformats.org/officeDocument/2006/relationships/hyperlink" Target="https://www.gao.gov/products/gao-22-105040" TargetMode="External"/><Relationship Id="rId255" Type="http://schemas.openxmlformats.org/officeDocument/2006/relationships/hyperlink" Target="https://www.gao.gov/products/gao-22-104453" TargetMode="External"/><Relationship Id="rId271" Type="http://schemas.openxmlformats.org/officeDocument/2006/relationships/hyperlink" Target="https://www.gao.gov/products/gao-22-105291" TargetMode="External"/><Relationship Id="rId24" Type="http://schemas.openxmlformats.org/officeDocument/2006/relationships/hyperlink" Target="https://www.gao.gov/products/gao-21-353" TargetMode="External"/><Relationship Id="rId40" Type="http://schemas.openxmlformats.org/officeDocument/2006/relationships/hyperlink" Target="https://www.gao.gov/products/gao-21-387" TargetMode="External"/><Relationship Id="rId45" Type="http://schemas.openxmlformats.org/officeDocument/2006/relationships/hyperlink" Target="https://www.gao.gov/products/gao-21-387" TargetMode="External"/><Relationship Id="rId66" Type="http://schemas.openxmlformats.org/officeDocument/2006/relationships/hyperlink" Target="https://www.gao.gov/products/gao-21-478" TargetMode="External"/><Relationship Id="rId87" Type="http://schemas.openxmlformats.org/officeDocument/2006/relationships/hyperlink" Target="https://www.gao.gov/products/gao-21-513" TargetMode="External"/><Relationship Id="rId110" Type="http://schemas.openxmlformats.org/officeDocument/2006/relationships/hyperlink" Target="https://www.gao.gov/products/gao-21-539" TargetMode="External"/><Relationship Id="rId115" Type="http://schemas.openxmlformats.org/officeDocument/2006/relationships/hyperlink" Target="https://www.gao.gov/products/gao-21-551" TargetMode="External"/><Relationship Id="rId131" Type="http://schemas.openxmlformats.org/officeDocument/2006/relationships/hyperlink" Target="https://www.gao.gov/products/gao-21-583" TargetMode="External"/><Relationship Id="rId136" Type="http://schemas.openxmlformats.org/officeDocument/2006/relationships/hyperlink" Target="https://www.gao.gov/products/gao-21-583" TargetMode="External"/><Relationship Id="rId157" Type="http://schemas.openxmlformats.org/officeDocument/2006/relationships/hyperlink" Target="https://www.gao.gov/products/gao-21-251" TargetMode="External"/><Relationship Id="rId178" Type="http://schemas.openxmlformats.org/officeDocument/2006/relationships/hyperlink" Target="https://www.gao.gov/products/gao-21-334" TargetMode="External"/><Relationship Id="rId61" Type="http://schemas.openxmlformats.org/officeDocument/2006/relationships/hyperlink" Target="https://www.gao.gov/products/gao-21-403" TargetMode="External"/><Relationship Id="rId82" Type="http://schemas.openxmlformats.org/officeDocument/2006/relationships/hyperlink" Target="https://www.gao.gov/products/gao-21-502" TargetMode="External"/><Relationship Id="rId152" Type="http://schemas.openxmlformats.org/officeDocument/2006/relationships/hyperlink" Target="https://www.gao.gov/products/gao-21-191" TargetMode="External"/><Relationship Id="rId173" Type="http://schemas.openxmlformats.org/officeDocument/2006/relationships/hyperlink" Target="https://www.gao.gov/products/gao-21-265" TargetMode="External"/><Relationship Id="rId194" Type="http://schemas.openxmlformats.org/officeDocument/2006/relationships/hyperlink" Target="https://www.gao.gov/products/gao-20-701" TargetMode="External"/><Relationship Id="rId199" Type="http://schemas.openxmlformats.org/officeDocument/2006/relationships/hyperlink" Target="https://www.gao.gov/products/gao-20-701" TargetMode="External"/><Relationship Id="rId203" Type="http://schemas.openxmlformats.org/officeDocument/2006/relationships/hyperlink" Target="https://www.gao.gov/products/gao-20-625" TargetMode="External"/><Relationship Id="rId208" Type="http://schemas.openxmlformats.org/officeDocument/2006/relationships/hyperlink" Target="https://www.gao.gov/products/gao-21-387" TargetMode="External"/><Relationship Id="rId229" Type="http://schemas.openxmlformats.org/officeDocument/2006/relationships/hyperlink" Target="https://www.gao.gov/products/gao-22-104127" TargetMode="External"/><Relationship Id="rId19" Type="http://schemas.openxmlformats.org/officeDocument/2006/relationships/hyperlink" Target="https://www.gao.gov/products/gao-21-104325" TargetMode="External"/><Relationship Id="rId224" Type="http://schemas.openxmlformats.org/officeDocument/2006/relationships/hyperlink" Target="https://www.gao.gov/products/gao-22-105051" TargetMode="External"/><Relationship Id="rId240" Type="http://schemas.openxmlformats.org/officeDocument/2006/relationships/hyperlink" Target="https://www.gao.gov/products/gao-22-104282" TargetMode="External"/><Relationship Id="rId245" Type="http://schemas.openxmlformats.org/officeDocument/2006/relationships/hyperlink" Target="https://www.gao.gov/products/gao-22-104698" TargetMode="External"/><Relationship Id="rId261" Type="http://schemas.openxmlformats.org/officeDocument/2006/relationships/hyperlink" Target="https://www.gao.gov/products/gao-22-104519" TargetMode="External"/><Relationship Id="rId266" Type="http://schemas.openxmlformats.org/officeDocument/2006/relationships/hyperlink" Target="https://www.gao.gov/products/gao-22-105715" TargetMode="External"/><Relationship Id="rId14" Type="http://schemas.openxmlformats.org/officeDocument/2006/relationships/hyperlink" Target="https://www.gao.gov/products/gao-21-492t" TargetMode="External"/><Relationship Id="rId30" Type="http://schemas.openxmlformats.org/officeDocument/2006/relationships/hyperlink" Target="https://www.gao.gov/products/gao-21-108" TargetMode="External"/><Relationship Id="rId35" Type="http://schemas.openxmlformats.org/officeDocument/2006/relationships/hyperlink" Target="https://www.gao.gov/products/gao-21-387" TargetMode="External"/><Relationship Id="rId56" Type="http://schemas.openxmlformats.org/officeDocument/2006/relationships/hyperlink" Target="https://www.gao.gov/products/gao-21-387" TargetMode="External"/><Relationship Id="rId77" Type="http://schemas.openxmlformats.org/officeDocument/2006/relationships/hyperlink" Target="https://www.gao.gov/products/gao-21-501" TargetMode="External"/><Relationship Id="rId100" Type="http://schemas.openxmlformats.org/officeDocument/2006/relationships/hyperlink" Target="https://www.gao.gov/products/gao-21-528" TargetMode="External"/><Relationship Id="rId105" Type="http://schemas.openxmlformats.org/officeDocument/2006/relationships/hyperlink" Target="https://www.gao.gov/products/gao-21-528" TargetMode="External"/><Relationship Id="rId126" Type="http://schemas.openxmlformats.org/officeDocument/2006/relationships/hyperlink" Target="https://www.gao.gov/products/gao-21-551" TargetMode="External"/><Relationship Id="rId147" Type="http://schemas.openxmlformats.org/officeDocument/2006/relationships/hyperlink" Target="https://www.gao.gov/products/gao-21-191" TargetMode="External"/><Relationship Id="rId168" Type="http://schemas.openxmlformats.org/officeDocument/2006/relationships/hyperlink" Target="https://www.gao.gov/products/gao-21-265" TargetMode="External"/><Relationship Id="rId8" Type="http://schemas.openxmlformats.org/officeDocument/2006/relationships/hyperlink" Target="https://www.gao.gov/products/gao-21-207" TargetMode="External"/><Relationship Id="rId51" Type="http://schemas.openxmlformats.org/officeDocument/2006/relationships/hyperlink" Target="https://www.gao.gov/products/gao-21-387" TargetMode="External"/><Relationship Id="rId72" Type="http://schemas.openxmlformats.org/officeDocument/2006/relationships/hyperlink" Target="https://www.gao.gov/products/gao-21-501" TargetMode="External"/><Relationship Id="rId93" Type="http://schemas.openxmlformats.org/officeDocument/2006/relationships/hyperlink" Target="https://www.gao.gov/products/gao-21-513" TargetMode="External"/><Relationship Id="rId98" Type="http://schemas.openxmlformats.org/officeDocument/2006/relationships/hyperlink" Target="https://www.gao.gov/products/gao-21-513" TargetMode="External"/><Relationship Id="rId121" Type="http://schemas.openxmlformats.org/officeDocument/2006/relationships/hyperlink" Target="https://www.gao.gov/products/gao-21-551" TargetMode="External"/><Relationship Id="rId142" Type="http://schemas.openxmlformats.org/officeDocument/2006/relationships/hyperlink" Target="https://www.gao.gov/products/gao-21-169T" TargetMode="External"/><Relationship Id="rId163" Type="http://schemas.openxmlformats.org/officeDocument/2006/relationships/hyperlink" Target="https://www.gao.gov/products/gao-21-251" TargetMode="External"/><Relationship Id="rId184" Type="http://schemas.openxmlformats.org/officeDocument/2006/relationships/hyperlink" Target="https://www.gao.gov/products/gao-20-701" TargetMode="External"/><Relationship Id="rId189" Type="http://schemas.openxmlformats.org/officeDocument/2006/relationships/hyperlink" Target="https://www.gao.gov/products/gao-20-701" TargetMode="External"/><Relationship Id="rId219" Type="http://schemas.openxmlformats.org/officeDocument/2006/relationships/hyperlink" Target="https://www.gao.gov/products/gao-21-103" TargetMode="External"/><Relationship Id="rId3" Type="http://schemas.openxmlformats.org/officeDocument/2006/relationships/hyperlink" Target="https://www.gao.gov/products/gao-20-701" TargetMode="External"/><Relationship Id="rId214" Type="http://schemas.openxmlformats.org/officeDocument/2006/relationships/hyperlink" Target="https://www.gao.gov/products/gao-21-103" TargetMode="External"/><Relationship Id="rId230" Type="http://schemas.openxmlformats.org/officeDocument/2006/relationships/hyperlink" Target="https://www.gao.gov/products/gao-22-104127" TargetMode="External"/><Relationship Id="rId235" Type="http://schemas.openxmlformats.org/officeDocument/2006/relationships/hyperlink" Target="https://www.gao.gov/products/gao-22-104349" TargetMode="External"/><Relationship Id="rId251" Type="http://schemas.openxmlformats.org/officeDocument/2006/relationships/hyperlink" Target="https://www.gao.gov/products/gao-22-104431" TargetMode="External"/><Relationship Id="rId256" Type="http://schemas.openxmlformats.org/officeDocument/2006/relationships/hyperlink" Target="https://www.gao.gov/products/gao-22-104453" TargetMode="External"/><Relationship Id="rId25" Type="http://schemas.openxmlformats.org/officeDocument/2006/relationships/hyperlink" Target="https://www.gao.gov/products/gao-21-104542" TargetMode="External"/><Relationship Id="rId46" Type="http://schemas.openxmlformats.org/officeDocument/2006/relationships/hyperlink" Target="https://www.gao.gov/products/gao-21-387" TargetMode="External"/><Relationship Id="rId67" Type="http://schemas.openxmlformats.org/officeDocument/2006/relationships/hyperlink" Target="https://www.gao.gov/products/gao-21-478" TargetMode="External"/><Relationship Id="rId116" Type="http://schemas.openxmlformats.org/officeDocument/2006/relationships/hyperlink" Target="https://www.gao.gov/products/gao-21-551" TargetMode="External"/><Relationship Id="rId137" Type="http://schemas.openxmlformats.org/officeDocument/2006/relationships/hyperlink" Target="https://www.gao.gov/products/gao-21-583" TargetMode="External"/><Relationship Id="rId158" Type="http://schemas.openxmlformats.org/officeDocument/2006/relationships/hyperlink" Target="https://www.gao.gov/products/gao-21-251" TargetMode="External"/><Relationship Id="rId272" Type="http://schemas.openxmlformats.org/officeDocument/2006/relationships/hyperlink" Target="https://www.gao.gov/products/gao-22-105291" TargetMode="External"/><Relationship Id="rId20" Type="http://schemas.openxmlformats.org/officeDocument/2006/relationships/hyperlink" Target="https://www.gao.gov/products/gao-21-104325" TargetMode="External"/><Relationship Id="rId41" Type="http://schemas.openxmlformats.org/officeDocument/2006/relationships/hyperlink" Target="https://www.gao.gov/products/gao-21-387" TargetMode="External"/><Relationship Id="rId62" Type="http://schemas.openxmlformats.org/officeDocument/2006/relationships/hyperlink" Target="https://www.gao.gov/products/gao-21-403" TargetMode="External"/><Relationship Id="rId83" Type="http://schemas.openxmlformats.org/officeDocument/2006/relationships/hyperlink" Target="https://www.gao.gov/products/gao-21-513" TargetMode="External"/><Relationship Id="rId88" Type="http://schemas.openxmlformats.org/officeDocument/2006/relationships/hyperlink" Target="https://www.gao.gov/products/gao-21-513" TargetMode="External"/><Relationship Id="rId111" Type="http://schemas.openxmlformats.org/officeDocument/2006/relationships/hyperlink" Target="https://www.gao.gov/products/gao-21-539" TargetMode="External"/><Relationship Id="rId132" Type="http://schemas.openxmlformats.org/officeDocument/2006/relationships/hyperlink" Target="https://www.gao.gov/products/gao-21-583" TargetMode="External"/><Relationship Id="rId153" Type="http://schemas.openxmlformats.org/officeDocument/2006/relationships/hyperlink" Target="https://www.gao.gov/products/gao-21-191" TargetMode="External"/><Relationship Id="rId174" Type="http://schemas.openxmlformats.org/officeDocument/2006/relationships/hyperlink" Target="https://www.gao.gov/products/gao-21-265" TargetMode="External"/><Relationship Id="rId179" Type="http://schemas.openxmlformats.org/officeDocument/2006/relationships/hyperlink" Target="https://www.gao.gov/products/gao-21-351" TargetMode="External"/><Relationship Id="rId195" Type="http://schemas.openxmlformats.org/officeDocument/2006/relationships/hyperlink" Target="https://www.gao.gov/products/gao-20-701" TargetMode="External"/><Relationship Id="rId209" Type="http://schemas.openxmlformats.org/officeDocument/2006/relationships/hyperlink" Target="https://www.gao.gov/products/gao-21-387" TargetMode="External"/><Relationship Id="rId190" Type="http://schemas.openxmlformats.org/officeDocument/2006/relationships/hyperlink" Target="https://www.gao.gov/products/gao-20-701" TargetMode="External"/><Relationship Id="rId204" Type="http://schemas.openxmlformats.org/officeDocument/2006/relationships/hyperlink" Target="https://www.gao.gov/products/gao-20-625" TargetMode="External"/><Relationship Id="rId220" Type="http://schemas.openxmlformats.org/officeDocument/2006/relationships/hyperlink" Target="https://www.gao.gov/products/gao-22-105051" TargetMode="External"/><Relationship Id="rId225" Type="http://schemas.openxmlformats.org/officeDocument/2006/relationships/hyperlink" Target="https://www.gao.gov/products/gao-22-104354" TargetMode="External"/><Relationship Id="rId241" Type="http://schemas.openxmlformats.org/officeDocument/2006/relationships/hyperlink" Target="https://www.gao.gov/products/gao-22-104284" TargetMode="External"/><Relationship Id="rId246" Type="http://schemas.openxmlformats.org/officeDocument/2006/relationships/hyperlink" Target="https://www.gao.gov/products/gao-22-105715" TargetMode="External"/><Relationship Id="rId267" Type="http://schemas.openxmlformats.org/officeDocument/2006/relationships/hyperlink" Target="https://www.gao.gov/products/gao-22-104700" TargetMode="External"/><Relationship Id="rId15" Type="http://schemas.openxmlformats.org/officeDocument/2006/relationships/hyperlink" Target="https://www.gao.gov/products/gao-21-492t" TargetMode="External"/><Relationship Id="rId36" Type="http://schemas.openxmlformats.org/officeDocument/2006/relationships/hyperlink" Target="https://www.gao.gov/products/gao-21-387" TargetMode="External"/><Relationship Id="rId57" Type="http://schemas.openxmlformats.org/officeDocument/2006/relationships/hyperlink" Target="https://www.gao.gov/products/gao-21-403" TargetMode="External"/><Relationship Id="rId106" Type="http://schemas.openxmlformats.org/officeDocument/2006/relationships/hyperlink" Target="https://www.gao.gov/products/gao-21-528" TargetMode="External"/><Relationship Id="rId127" Type="http://schemas.openxmlformats.org/officeDocument/2006/relationships/hyperlink" Target="https://www.gao.gov/products/gao-21-577" TargetMode="External"/><Relationship Id="rId262" Type="http://schemas.openxmlformats.org/officeDocument/2006/relationships/hyperlink" Target="https://www.gao.gov/products/gao-22-104519" TargetMode="External"/><Relationship Id="rId10" Type="http://schemas.openxmlformats.org/officeDocument/2006/relationships/hyperlink" Target="https://www.gao.gov/products/gao-21-318" TargetMode="External"/><Relationship Id="rId31" Type="http://schemas.openxmlformats.org/officeDocument/2006/relationships/hyperlink" Target="https://www.gao.gov/products/gao-21-108" TargetMode="External"/><Relationship Id="rId52" Type="http://schemas.openxmlformats.org/officeDocument/2006/relationships/hyperlink" Target="https://www.gao.gov/products/gao-21-387" TargetMode="External"/><Relationship Id="rId73" Type="http://schemas.openxmlformats.org/officeDocument/2006/relationships/hyperlink" Target="https://www.gao.gov/products/gao-21-501" TargetMode="External"/><Relationship Id="rId78" Type="http://schemas.openxmlformats.org/officeDocument/2006/relationships/hyperlink" Target="https://www.gao.gov/products/gao-21-501" TargetMode="External"/><Relationship Id="rId94" Type="http://schemas.openxmlformats.org/officeDocument/2006/relationships/hyperlink" Target="https://www.gao.gov/products/gao-21-513" TargetMode="External"/><Relationship Id="rId99" Type="http://schemas.openxmlformats.org/officeDocument/2006/relationships/hyperlink" Target="https://www.gao.gov/products/gao-21-528" TargetMode="External"/><Relationship Id="rId101" Type="http://schemas.openxmlformats.org/officeDocument/2006/relationships/hyperlink" Target="https://www.gao.gov/products/gao-21-528" TargetMode="External"/><Relationship Id="rId122" Type="http://schemas.openxmlformats.org/officeDocument/2006/relationships/hyperlink" Target="https://www.gao.gov/products/gao-21-551" TargetMode="External"/><Relationship Id="rId143" Type="http://schemas.openxmlformats.org/officeDocument/2006/relationships/hyperlink" Target="https://www.gao.gov/products/gao-21-169T" TargetMode="External"/><Relationship Id="rId148" Type="http://schemas.openxmlformats.org/officeDocument/2006/relationships/hyperlink" Target="https://www.gao.gov/products/gao-21-191" TargetMode="External"/><Relationship Id="rId164" Type="http://schemas.openxmlformats.org/officeDocument/2006/relationships/hyperlink" Target="https://www.gao.gov/products/gao-21-265" TargetMode="External"/><Relationship Id="rId169" Type="http://schemas.openxmlformats.org/officeDocument/2006/relationships/hyperlink" Target="https://www.gao.gov/products/gao-21-265" TargetMode="External"/><Relationship Id="rId185" Type="http://schemas.openxmlformats.org/officeDocument/2006/relationships/hyperlink" Target="https://www.gao.gov/products/gao-20-701" TargetMode="External"/><Relationship Id="rId4" Type="http://schemas.openxmlformats.org/officeDocument/2006/relationships/hyperlink" Target="https://www.gao.gov/products/gao-20-711r" TargetMode="External"/><Relationship Id="rId9" Type="http://schemas.openxmlformats.org/officeDocument/2006/relationships/hyperlink" Target="https://www.gao.gov/products/gao-21-231" TargetMode="External"/><Relationship Id="rId180" Type="http://schemas.openxmlformats.org/officeDocument/2006/relationships/hyperlink" Target="https://www.gao.gov/products/gao-21-351" TargetMode="External"/><Relationship Id="rId210" Type="http://schemas.openxmlformats.org/officeDocument/2006/relationships/hyperlink" Target="https://www.gao.gov/products/gao-21-387" TargetMode="External"/><Relationship Id="rId215" Type="http://schemas.openxmlformats.org/officeDocument/2006/relationships/hyperlink" Target="https://www.gao.gov/products/gao-21-103" TargetMode="External"/><Relationship Id="rId236" Type="http://schemas.openxmlformats.org/officeDocument/2006/relationships/hyperlink" Target="https://www.gao.gov/products/gao-22-104349" TargetMode="External"/><Relationship Id="rId257" Type="http://schemas.openxmlformats.org/officeDocument/2006/relationships/hyperlink" Target="https://www.gao.gov/products/gao-22-104127" TargetMode="External"/><Relationship Id="rId26" Type="http://schemas.openxmlformats.org/officeDocument/2006/relationships/hyperlink" Target="https://www.gao.gov/products/gao-21-104542" TargetMode="External"/><Relationship Id="rId231" Type="http://schemas.openxmlformats.org/officeDocument/2006/relationships/hyperlink" Target="https://www.gao.gov/products/gao-22-104127" TargetMode="External"/><Relationship Id="rId252" Type="http://schemas.openxmlformats.org/officeDocument/2006/relationships/hyperlink" Target="https://www.gao.gov/products/gao-22-104453" TargetMode="External"/><Relationship Id="rId273" Type="http://schemas.openxmlformats.org/officeDocument/2006/relationships/printerSettings" Target="../printerSettings/printerSettings4.bin"/><Relationship Id="rId47" Type="http://schemas.openxmlformats.org/officeDocument/2006/relationships/hyperlink" Target="https://www.gao.gov/products/gao-21-387" TargetMode="External"/><Relationship Id="rId68" Type="http://schemas.openxmlformats.org/officeDocument/2006/relationships/hyperlink" Target="https://www.gao.gov/products/gao-21-501" TargetMode="External"/><Relationship Id="rId89" Type="http://schemas.openxmlformats.org/officeDocument/2006/relationships/hyperlink" Target="https://www.gao.gov/products/gao-21-513" TargetMode="External"/><Relationship Id="rId112" Type="http://schemas.openxmlformats.org/officeDocument/2006/relationships/hyperlink" Target="https://www.gao.gov/products/gao-21-551" TargetMode="External"/><Relationship Id="rId133" Type="http://schemas.openxmlformats.org/officeDocument/2006/relationships/hyperlink" Target="https://www.gao.gov/products/gao-21-583" TargetMode="External"/><Relationship Id="rId154" Type="http://schemas.openxmlformats.org/officeDocument/2006/relationships/hyperlink" Target="https://www.gao.gov/products/gao-21-191" TargetMode="External"/><Relationship Id="rId175" Type="http://schemas.openxmlformats.org/officeDocument/2006/relationships/hyperlink" Target="https://www.gao.gov/products/gao-21-265" TargetMode="External"/><Relationship Id="rId196" Type="http://schemas.openxmlformats.org/officeDocument/2006/relationships/hyperlink" Target="https://www.gao.gov/products/gao-20-701" TargetMode="External"/><Relationship Id="rId200" Type="http://schemas.openxmlformats.org/officeDocument/2006/relationships/hyperlink" Target="https://www.gao.gov/products/gao-20-625" TargetMode="External"/><Relationship Id="rId16" Type="http://schemas.openxmlformats.org/officeDocument/2006/relationships/hyperlink" Target="https://www.gao.gov/products/gao-21-559" TargetMode="External"/><Relationship Id="rId221" Type="http://schemas.openxmlformats.org/officeDocument/2006/relationships/hyperlink" Target="https://www.gao.gov/products/gao-22-105051" TargetMode="External"/><Relationship Id="rId242" Type="http://schemas.openxmlformats.org/officeDocument/2006/relationships/hyperlink" Target="https://www.gao.gov/products/gao-22-104284" TargetMode="External"/><Relationship Id="rId263" Type="http://schemas.openxmlformats.org/officeDocument/2006/relationships/hyperlink" Target="https://www.gao.gov/products/gao-22-104519" TargetMode="External"/><Relationship Id="rId37" Type="http://schemas.openxmlformats.org/officeDocument/2006/relationships/hyperlink" Target="https://www.gao.gov/products/gao-21-387" TargetMode="External"/><Relationship Id="rId58" Type="http://schemas.openxmlformats.org/officeDocument/2006/relationships/hyperlink" Target="https://www.gao.gov/products/gao-21-403" TargetMode="External"/><Relationship Id="rId79" Type="http://schemas.openxmlformats.org/officeDocument/2006/relationships/hyperlink" Target="https://www.gao.gov/products/gao-21-501" TargetMode="External"/><Relationship Id="rId102" Type="http://schemas.openxmlformats.org/officeDocument/2006/relationships/hyperlink" Target="https://www.gao.gov/products/gao-21-528" TargetMode="External"/><Relationship Id="rId123" Type="http://schemas.openxmlformats.org/officeDocument/2006/relationships/hyperlink" Target="https://www.gao.gov/products/gao-21-551" TargetMode="External"/><Relationship Id="rId144" Type="http://schemas.openxmlformats.org/officeDocument/2006/relationships/hyperlink" Target="https://www.gao.gov/products/gao-21-191" TargetMode="External"/><Relationship Id="rId90" Type="http://schemas.openxmlformats.org/officeDocument/2006/relationships/hyperlink" Target="https://www.gao.gov/products/gao-21-513" TargetMode="External"/><Relationship Id="rId165" Type="http://schemas.openxmlformats.org/officeDocument/2006/relationships/hyperlink" Target="https://www.gao.gov/products/gao-21-265" TargetMode="External"/><Relationship Id="rId186" Type="http://schemas.openxmlformats.org/officeDocument/2006/relationships/hyperlink" Target="https://www.gao.gov/products/gao-20-701" TargetMode="External"/><Relationship Id="rId211" Type="http://schemas.openxmlformats.org/officeDocument/2006/relationships/hyperlink" Target="https://www.gao.gov/products/gao-21-103" TargetMode="External"/><Relationship Id="rId232" Type="http://schemas.openxmlformats.org/officeDocument/2006/relationships/hyperlink" Target="https://www.gao.gov/products/gao-22-104127" TargetMode="External"/><Relationship Id="rId253" Type="http://schemas.openxmlformats.org/officeDocument/2006/relationships/hyperlink" Target="https://www.gao.gov/products/gao-22-104453" TargetMode="External"/><Relationship Id="rId27" Type="http://schemas.openxmlformats.org/officeDocument/2006/relationships/hyperlink" Target="https://www.gao.gov/products/gao-21-104404" TargetMode="External"/><Relationship Id="rId48" Type="http://schemas.openxmlformats.org/officeDocument/2006/relationships/hyperlink" Target="https://www.gao.gov/products/gao-21-387" TargetMode="External"/><Relationship Id="rId69" Type="http://schemas.openxmlformats.org/officeDocument/2006/relationships/hyperlink" Target="https://www.gao.gov/products/gao-21-501" TargetMode="External"/><Relationship Id="rId113" Type="http://schemas.openxmlformats.org/officeDocument/2006/relationships/hyperlink" Target="https://www.gao.gov/products/gao-21-551" TargetMode="External"/><Relationship Id="rId134" Type="http://schemas.openxmlformats.org/officeDocument/2006/relationships/hyperlink" Target="https://www.gao.gov/products/gao-21-583" TargetMode="External"/><Relationship Id="rId80" Type="http://schemas.openxmlformats.org/officeDocument/2006/relationships/hyperlink" Target="https://www.gao.gov/products/gao-21-501" TargetMode="External"/><Relationship Id="rId155" Type="http://schemas.openxmlformats.org/officeDocument/2006/relationships/hyperlink" Target="https://www.gao.gov/products/gao-21-231" TargetMode="External"/><Relationship Id="rId176" Type="http://schemas.openxmlformats.org/officeDocument/2006/relationships/hyperlink" Target="https://www.gao.gov/products/gao-21-265" TargetMode="External"/><Relationship Id="rId197" Type="http://schemas.openxmlformats.org/officeDocument/2006/relationships/hyperlink" Target="https://www.gao.gov/products/gao-20-701" TargetMode="External"/><Relationship Id="rId201" Type="http://schemas.openxmlformats.org/officeDocument/2006/relationships/hyperlink" Target="https://www.gao.gov/products/gao-20-625" TargetMode="External"/><Relationship Id="rId222" Type="http://schemas.openxmlformats.org/officeDocument/2006/relationships/hyperlink" Target="https://www.gao.gov/products/gao-22-105051" TargetMode="External"/><Relationship Id="rId243" Type="http://schemas.openxmlformats.org/officeDocument/2006/relationships/hyperlink" Target="https://www.gao.gov/products/gao-22-104313" TargetMode="External"/><Relationship Id="rId264" Type="http://schemas.openxmlformats.org/officeDocument/2006/relationships/hyperlink" Target="https://www.gao.gov/products/gao-22-104519" TargetMode="External"/><Relationship Id="rId17" Type="http://schemas.openxmlformats.org/officeDocument/2006/relationships/hyperlink" Target="https://www.gao.gov/products/gao-21-589" TargetMode="External"/><Relationship Id="rId38" Type="http://schemas.openxmlformats.org/officeDocument/2006/relationships/hyperlink" Target="https://www.gao.gov/products/gao-21-387" TargetMode="External"/><Relationship Id="rId59" Type="http://schemas.openxmlformats.org/officeDocument/2006/relationships/hyperlink" Target="https://www.gao.gov/products/gao-21-403" TargetMode="External"/><Relationship Id="rId103" Type="http://schemas.openxmlformats.org/officeDocument/2006/relationships/hyperlink" Target="https://www.gao.gov/products/gao-21-528" TargetMode="External"/><Relationship Id="rId124" Type="http://schemas.openxmlformats.org/officeDocument/2006/relationships/hyperlink" Target="https://www.gao.gov/products/gao-21-551" TargetMode="External"/><Relationship Id="rId70" Type="http://schemas.openxmlformats.org/officeDocument/2006/relationships/hyperlink" Target="https://www.gao.gov/products/gao-21-501" TargetMode="External"/><Relationship Id="rId91" Type="http://schemas.openxmlformats.org/officeDocument/2006/relationships/hyperlink" Target="https://www.gao.gov/products/gao-21-513" TargetMode="External"/><Relationship Id="rId145" Type="http://schemas.openxmlformats.org/officeDocument/2006/relationships/hyperlink" Target="https://www.gao.gov/products/gao-21-191" TargetMode="External"/><Relationship Id="rId166" Type="http://schemas.openxmlformats.org/officeDocument/2006/relationships/hyperlink" Target="https://www.gao.gov/products/gao-21-265" TargetMode="External"/><Relationship Id="rId187" Type="http://schemas.openxmlformats.org/officeDocument/2006/relationships/hyperlink" Target="https://www.gao.gov/products/gao-20-701" TargetMode="External"/><Relationship Id="rId1" Type="http://schemas.openxmlformats.org/officeDocument/2006/relationships/printerSettings" Target="../printerSettings/printerSettings3.bin"/><Relationship Id="rId212" Type="http://schemas.openxmlformats.org/officeDocument/2006/relationships/hyperlink" Target="https://www.gao.gov/products/gao-21-103" TargetMode="External"/><Relationship Id="rId233" Type="http://schemas.openxmlformats.org/officeDocument/2006/relationships/hyperlink" Target="https://www.gao.gov/products/gao-21-387" TargetMode="External"/><Relationship Id="rId254" Type="http://schemas.openxmlformats.org/officeDocument/2006/relationships/hyperlink" Target="https://www.gao.gov/products/gao-22-104453" TargetMode="External"/><Relationship Id="rId28" Type="http://schemas.openxmlformats.org/officeDocument/2006/relationships/hyperlink" Target="https://www.gao.gov/products/gao-21-104404" TargetMode="External"/><Relationship Id="rId49" Type="http://schemas.openxmlformats.org/officeDocument/2006/relationships/hyperlink" Target="https://www.gao.gov/products/gao-21-387" TargetMode="External"/><Relationship Id="rId114" Type="http://schemas.openxmlformats.org/officeDocument/2006/relationships/hyperlink" Target="https://www.gao.gov/products/gao-21-5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4"/>
  <sheetViews>
    <sheetView zoomScale="110" zoomScaleNormal="110" workbookViewId="0">
      <selection activeCell="H26" sqref="H26"/>
    </sheetView>
    <sheetView workbookViewId="1"/>
  </sheetViews>
  <sheetFormatPr defaultRowHeight="14.25" x14ac:dyDescent="0.2"/>
  <cols>
    <col min="1" max="1" width="9.140625" style="2"/>
    <col min="2" max="2" width="14.140625" style="2" customWidth="1"/>
    <col min="3" max="16384" width="9.140625" style="2"/>
  </cols>
  <sheetData>
    <row r="1" spans="2:19" x14ac:dyDescent="0.2">
      <c r="B1" s="16"/>
    </row>
    <row r="2" spans="2:19" x14ac:dyDescent="0.2">
      <c r="B2" s="17" t="s">
        <v>719</v>
      </c>
      <c r="C2" s="18"/>
      <c r="D2" s="18"/>
      <c r="E2" s="18"/>
      <c r="F2" s="18"/>
      <c r="G2" s="18"/>
      <c r="H2" s="18"/>
      <c r="I2" s="18"/>
      <c r="J2" s="18"/>
      <c r="K2" s="18"/>
      <c r="L2" s="18"/>
      <c r="M2" s="18"/>
      <c r="N2" s="18"/>
      <c r="O2" s="18"/>
      <c r="P2" s="18"/>
      <c r="Q2" s="18"/>
      <c r="R2" s="18"/>
      <c r="S2" s="18"/>
    </row>
    <row r="3" spans="2:19" x14ac:dyDescent="0.2">
      <c r="B3" s="19" t="s">
        <v>720</v>
      </c>
      <c r="C3" s="18"/>
      <c r="D3" s="18"/>
      <c r="E3" s="18"/>
      <c r="F3" s="18"/>
      <c r="G3" s="18"/>
      <c r="H3" s="18"/>
      <c r="I3" s="18"/>
      <c r="J3" s="18"/>
      <c r="K3" s="18"/>
      <c r="L3" s="18"/>
      <c r="M3" s="18"/>
      <c r="N3" s="18"/>
      <c r="O3" s="18"/>
      <c r="P3" s="18"/>
      <c r="Q3" s="18"/>
      <c r="R3" s="18"/>
      <c r="S3" s="18"/>
    </row>
    <row r="4" spans="2:19" x14ac:dyDescent="0.2">
      <c r="B4" s="20" t="s">
        <v>721</v>
      </c>
      <c r="C4" s="18"/>
      <c r="D4" s="18"/>
      <c r="E4" s="18"/>
      <c r="F4" s="18"/>
      <c r="G4" s="18"/>
      <c r="H4" s="18"/>
      <c r="I4" s="18"/>
      <c r="J4" s="18"/>
      <c r="K4" s="18"/>
      <c r="L4" s="18"/>
      <c r="M4" s="18"/>
      <c r="N4" s="18"/>
      <c r="O4" s="18"/>
      <c r="P4" s="18"/>
      <c r="Q4" s="18"/>
      <c r="R4" s="18"/>
      <c r="S4" s="18"/>
    </row>
    <row r="5" spans="2:19" x14ac:dyDescent="0.2">
      <c r="B5" s="20"/>
      <c r="C5" s="18"/>
      <c r="D5" s="18"/>
      <c r="E5" s="18"/>
      <c r="F5" s="18"/>
      <c r="G5" s="18"/>
      <c r="H5" s="18"/>
      <c r="I5" s="18"/>
      <c r="J5" s="18"/>
      <c r="K5" s="18"/>
      <c r="L5" s="18"/>
      <c r="M5" s="18"/>
      <c r="N5" s="18"/>
      <c r="O5" s="18"/>
      <c r="P5" s="18"/>
      <c r="Q5" s="18"/>
      <c r="R5" s="18"/>
      <c r="S5" s="18"/>
    </row>
    <row r="6" spans="2:19" x14ac:dyDescent="0.2">
      <c r="B6" s="21" t="s">
        <v>729</v>
      </c>
      <c r="C6" s="18"/>
      <c r="D6" s="18"/>
      <c r="E6" s="18"/>
      <c r="F6" s="18"/>
      <c r="G6" s="18"/>
      <c r="H6" s="18"/>
      <c r="I6" s="18"/>
      <c r="J6" s="18"/>
      <c r="K6" s="18"/>
      <c r="L6" s="18"/>
      <c r="M6" s="18"/>
      <c r="N6" s="18"/>
      <c r="O6" s="18"/>
      <c r="P6" s="18"/>
      <c r="Q6" s="18"/>
      <c r="R6" s="18"/>
      <c r="S6" s="18"/>
    </row>
    <row r="7" spans="2:19" x14ac:dyDescent="0.2">
      <c r="B7" s="21"/>
      <c r="C7" s="18"/>
      <c r="D7" s="18"/>
      <c r="E7" s="18"/>
      <c r="F7" s="18"/>
      <c r="G7" s="18"/>
      <c r="H7" s="18"/>
      <c r="I7" s="18"/>
      <c r="J7" s="18"/>
      <c r="K7" s="18"/>
      <c r="L7" s="18"/>
      <c r="M7" s="18"/>
      <c r="N7" s="18"/>
      <c r="O7" s="18"/>
      <c r="P7" s="18"/>
      <c r="Q7" s="18"/>
      <c r="R7" s="18"/>
      <c r="S7" s="18"/>
    </row>
    <row r="8" spans="2:19" x14ac:dyDescent="0.2">
      <c r="B8" s="22" t="s">
        <v>730</v>
      </c>
      <c r="C8" s="18"/>
      <c r="D8" s="18"/>
      <c r="E8" s="18"/>
      <c r="F8" s="18"/>
      <c r="G8" s="18"/>
      <c r="H8" s="18"/>
      <c r="I8" s="18"/>
      <c r="J8" s="18"/>
      <c r="K8" s="18"/>
      <c r="L8" s="18"/>
      <c r="M8" s="18"/>
      <c r="N8" s="18"/>
      <c r="O8" s="18"/>
      <c r="P8" s="18"/>
      <c r="Q8" s="18"/>
      <c r="R8" s="18"/>
      <c r="S8" s="18"/>
    </row>
    <row r="9" spans="2:19" x14ac:dyDescent="0.2">
      <c r="B9" s="32" t="s">
        <v>731</v>
      </c>
      <c r="C9" s="18"/>
      <c r="D9" s="18"/>
      <c r="E9" s="18"/>
      <c r="F9" s="18"/>
      <c r="G9" s="18"/>
      <c r="H9" s="18"/>
      <c r="I9" s="18"/>
      <c r="J9" s="18"/>
      <c r="K9" s="18"/>
      <c r="L9" s="18"/>
      <c r="M9" s="18"/>
      <c r="N9" s="18"/>
      <c r="O9" s="18"/>
      <c r="P9" s="18"/>
      <c r="Q9" s="18"/>
      <c r="R9" s="18"/>
      <c r="S9" s="18"/>
    </row>
    <row r="10" spans="2:19" x14ac:dyDescent="0.2">
      <c r="B10" s="32" t="s">
        <v>732</v>
      </c>
      <c r="C10" s="18"/>
      <c r="D10" s="18"/>
      <c r="E10" s="18"/>
      <c r="F10" s="18"/>
      <c r="G10" s="18"/>
      <c r="H10" s="18"/>
      <c r="I10" s="18"/>
      <c r="J10" s="18"/>
      <c r="K10" s="18"/>
      <c r="L10" s="18"/>
      <c r="M10" s="18"/>
      <c r="N10" s="18"/>
      <c r="O10" s="18"/>
      <c r="P10" s="18"/>
      <c r="Q10" s="18"/>
      <c r="R10" s="18"/>
      <c r="S10" s="18"/>
    </row>
    <row r="11" spans="2:19" x14ac:dyDescent="0.2">
      <c r="B11" s="32" t="s">
        <v>733</v>
      </c>
      <c r="C11" s="18"/>
      <c r="D11" s="18"/>
      <c r="E11" s="18"/>
      <c r="F11" s="18"/>
      <c r="G11" s="18"/>
      <c r="H11" s="18"/>
      <c r="I11" s="18"/>
      <c r="J11" s="18"/>
      <c r="K11" s="18"/>
      <c r="L11" s="18"/>
      <c r="M11" s="18"/>
      <c r="N11" s="18"/>
      <c r="O11" s="18"/>
      <c r="P11" s="18"/>
      <c r="Q11" s="18"/>
      <c r="R11" s="18"/>
      <c r="S11" s="18"/>
    </row>
    <row r="12" spans="2:19" x14ac:dyDescent="0.2">
      <c r="B12" s="32" t="s">
        <v>734</v>
      </c>
      <c r="C12" s="18"/>
      <c r="D12" s="18"/>
      <c r="E12" s="18"/>
      <c r="F12" s="18"/>
      <c r="G12" s="18"/>
      <c r="H12" s="18"/>
      <c r="I12" s="18"/>
      <c r="J12" s="18"/>
      <c r="K12" s="18"/>
      <c r="L12" s="18"/>
      <c r="M12" s="18"/>
      <c r="N12" s="18"/>
      <c r="O12" s="18"/>
      <c r="P12" s="18"/>
      <c r="Q12" s="18"/>
      <c r="R12" s="18"/>
      <c r="S12" s="18"/>
    </row>
    <row r="13" spans="2:19" x14ac:dyDescent="0.2">
      <c r="B13" s="32" t="s">
        <v>735</v>
      </c>
      <c r="C13" s="18"/>
      <c r="D13" s="18"/>
      <c r="E13" s="18"/>
      <c r="F13" s="18"/>
      <c r="G13" s="18"/>
      <c r="H13" s="18"/>
      <c r="I13" s="18"/>
      <c r="J13" s="18"/>
      <c r="K13" s="18"/>
      <c r="L13" s="18"/>
      <c r="M13" s="18"/>
      <c r="N13" s="18"/>
      <c r="O13" s="18"/>
      <c r="P13" s="18"/>
      <c r="Q13" s="18"/>
      <c r="R13" s="18"/>
      <c r="S13" s="18"/>
    </row>
    <row r="14" spans="2:19" x14ac:dyDescent="0.2">
      <c r="B14" s="32" t="s">
        <v>736</v>
      </c>
      <c r="C14" s="18"/>
      <c r="D14" s="18"/>
      <c r="E14" s="18"/>
      <c r="F14" s="18"/>
      <c r="G14" s="18"/>
      <c r="H14" s="18"/>
      <c r="I14" s="18"/>
      <c r="J14" s="18"/>
      <c r="K14" s="18"/>
      <c r="L14" s="18"/>
      <c r="M14" s="18"/>
      <c r="N14" s="18"/>
      <c r="O14" s="18"/>
      <c r="P14" s="18"/>
      <c r="Q14" s="18"/>
      <c r="R14" s="18"/>
      <c r="S14" s="18"/>
    </row>
    <row r="15" spans="2:19" x14ac:dyDescent="0.2">
      <c r="B15" s="32"/>
      <c r="C15" s="33" t="s">
        <v>737</v>
      </c>
      <c r="D15" s="18"/>
      <c r="E15" s="18"/>
      <c r="F15" s="18"/>
      <c r="G15" s="18"/>
      <c r="H15" s="18"/>
      <c r="I15" s="18"/>
      <c r="J15" s="18"/>
      <c r="K15" s="18"/>
      <c r="L15" s="18"/>
      <c r="M15" s="18"/>
      <c r="N15" s="18"/>
      <c r="O15" s="18"/>
      <c r="P15" s="18"/>
      <c r="Q15" s="18"/>
      <c r="R15" s="18"/>
      <c r="S15" s="18"/>
    </row>
    <row r="16" spans="2:19" x14ac:dyDescent="0.2">
      <c r="B16" s="32"/>
      <c r="C16" s="33" t="s">
        <v>738</v>
      </c>
      <c r="D16" s="18"/>
      <c r="E16" s="18"/>
      <c r="F16" s="18"/>
      <c r="G16" s="18"/>
      <c r="H16" s="18"/>
      <c r="I16" s="18"/>
      <c r="J16" s="18"/>
      <c r="K16" s="18"/>
      <c r="L16" s="18"/>
      <c r="M16" s="18"/>
      <c r="N16" s="18"/>
      <c r="O16" s="18"/>
      <c r="P16" s="18"/>
      <c r="Q16" s="18"/>
      <c r="R16" s="18"/>
      <c r="S16" s="18"/>
    </row>
    <row r="17" spans="2:19" x14ac:dyDescent="0.2">
      <c r="B17" s="32"/>
      <c r="C17" s="33" t="s">
        <v>739</v>
      </c>
      <c r="D17" s="18"/>
      <c r="E17" s="18"/>
      <c r="F17" s="18"/>
      <c r="G17" s="18"/>
      <c r="H17" s="18"/>
      <c r="I17" s="18"/>
      <c r="J17" s="18"/>
      <c r="K17" s="18"/>
      <c r="L17" s="18"/>
      <c r="M17" s="18"/>
      <c r="N17" s="18"/>
      <c r="O17" s="18"/>
      <c r="P17" s="18"/>
      <c r="Q17" s="18"/>
      <c r="R17" s="18"/>
      <c r="S17" s="18"/>
    </row>
    <row r="18" spans="2:19" x14ac:dyDescent="0.2">
      <c r="B18" s="32"/>
      <c r="C18" s="33" t="s">
        <v>740</v>
      </c>
      <c r="D18" s="18"/>
      <c r="E18" s="18"/>
      <c r="F18" s="18"/>
      <c r="G18" s="18"/>
      <c r="H18" s="18"/>
      <c r="I18" s="18"/>
      <c r="J18" s="18"/>
      <c r="K18" s="18"/>
      <c r="L18" s="18"/>
      <c r="M18" s="18"/>
      <c r="N18" s="18"/>
      <c r="O18" s="18"/>
      <c r="P18" s="18"/>
      <c r="Q18" s="18"/>
      <c r="R18" s="18"/>
      <c r="S18" s="18"/>
    </row>
    <row r="19" spans="2:19" x14ac:dyDescent="0.2">
      <c r="B19" s="32" t="s">
        <v>741</v>
      </c>
      <c r="C19" s="18"/>
      <c r="D19" s="18"/>
      <c r="E19" s="18"/>
      <c r="F19" s="18"/>
      <c r="G19" s="18"/>
      <c r="H19" s="18"/>
      <c r="I19" s="18"/>
      <c r="J19" s="18"/>
      <c r="K19" s="18"/>
      <c r="L19" s="18"/>
      <c r="M19" s="18"/>
      <c r="N19" s="18"/>
      <c r="O19" s="18"/>
      <c r="P19" s="18"/>
      <c r="Q19" s="18"/>
      <c r="R19" s="18"/>
      <c r="S19" s="18"/>
    </row>
    <row r="20" spans="2:19" x14ac:dyDescent="0.2">
      <c r="B20" s="32"/>
      <c r="C20" s="18"/>
      <c r="D20" s="18"/>
      <c r="E20" s="18"/>
      <c r="F20" s="18"/>
      <c r="G20" s="18"/>
      <c r="H20" s="18"/>
      <c r="I20" s="18"/>
      <c r="J20" s="18"/>
      <c r="K20" s="18"/>
      <c r="L20" s="18"/>
      <c r="M20" s="18"/>
      <c r="N20" s="18"/>
      <c r="O20" s="18"/>
      <c r="P20" s="18"/>
      <c r="Q20" s="18"/>
      <c r="R20" s="18"/>
      <c r="S20" s="18"/>
    </row>
    <row r="21" spans="2:19" x14ac:dyDescent="0.2">
      <c r="B21" s="32"/>
      <c r="C21" s="18"/>
      <c r="D21" s="18"/>
      <c r="E21" s="18"/>
      <c r="F21" s="18"/>
      <c r="G21" s="18"/>
      <c r="H21" s="18"/>
      <c r="I21" s="18"/>
      <c r="J21" s="18"/>
      <c r="K21" s="18"/>
      <c r="L21" s="18"/>
      <c r="M21" s="18"/>
      <c r="N21" s="18"/>
      <c r="O21" s="18"/>
      <c r="P21" s="18"/>
      <c r="Q21" s="18"/>
      <c r="R21" s="18"/>
      <c r="S21" s="18"/>
    </row>
    <row r="23" spans="2:19" x14ac:dyDescent="0.2">
      <c r="B23" s="24" t="s">
        <v>722</v>
      </c>
    </row>
    <row r="24" spans="2:19" x14ac:dyDescent="0.2">
      <c r="B24" s="25" t="s">
        <v>723</v>
      </c>
    </row>
    <row r="25" spans="2:19" x14ac:dyDescent="0.2">
      <c r="B25" s="23" t="s">
        <v>724</v>
      </c>
    </row>
    <row r="26" spans="2:19" x14ac:dyDescent="0.2">
      <c r="B26" s="26" t="s">
        <v>725</v>
      </c>
    </row>
    <row r="27" spans="2:19" x14ac:dyDescent="0.2">
      <c r="B27" s="27"/>
    </row>
    <row r="28" spans="2:19" x14ac:dyDescent="0.2">
      <c r="B28" s="28" t="s">
        <v>726</v>
      </c>
    </row>
    <row r="29" spans="2:19" x14ac:dyDescent="0.2">
      <c r="B29" s="29" t="s">
        <v>727</v>
      </c>
    </row>
    <row r="30" spans="2:19" x14ac:dyDescent="0.2">
      <c r="B30" s="30" t="s">
        <v>728</v>
      </c>
    </row>
    <row r="34" spans="2:2" ht="15" x14ac:dyDescent="0.2">
      <c r="B34" s="31"/>
    </row>
  </sheetData>
  <sheetProtection algorithmName="SHA-512" hashValue="amxI6yGrnrnLRbvt22K1veAzz1pYqnhCi1ni1FhqQb1uh8kmMpM9N6BFWmIq0+mBiUfrmq9HCvRuqe9gvLJCnA==" saltValue="dQAEl/7uhaBKNMSxyI2ORw==" spinCount="100000" sheet="1" objects="1" scenarios="1"/>
  <hyperlinks>
    <hyperlink ref="B30" r:id="rId1" display="mailto:youngc1@gao.gov"/>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39"/>
  <sheetViews>
    <sheetView workbookViewId="0">
      <selection activeCell="AH15" sqref="AH15"/>
    </sheetView>
    <sheetView workbookViewId="1"/>
  </sheetViews>
  <sheetFormatPr defaultColWidth="9.140625" defaultRowHeight="14.25" x14ac:dyDescent="0.2"/>
  <cols>
    <col min="1" max="3" width="9.140625" style="2"/>
    <col min="4" max="4" width="45.85546875" style="2" customWidth="1"/>
    <col min="5" max="7" width="12" style="2" customWidth="1"/>
    <col min="8" max="8" width="13.7109375" style="2" customWidth="1"/>
    <col min="9" max="9" width="15.7109375" style="2" customWidth="1"/>
    <col min="10" max="10" width="14.140625" style="2" customWidth="1"/>
    <col min="11" max="11" width="12.85546875" style="2" customWidth="1"/>
    <col min="12" max="12" width="12" style="2" customWidth="1"/>
    <col min="13" max="16384" width="9.140625" style="2"/>
  </cols>
  <sheetData>
    <row r="3" spans="4:12" x14ac:dyDescent="0.2">
      <c r="D3" s="2" t="s">
        <v>605</v>
      </c>
    </row>
    <row r="7" spans="4:12" ht="30" x14ac:dyDescent="0.2">
      <c r="D7" s="3" t="s">
        <v>579</v>
      </c>
      <c r="E7" s="3" t="s">
        <v>580</v>
      </c>
      <c r="F7" s="3" t="s">
        <v>581</v>
      </c>
      <c r="G7" s="3" t="s">
        <v>582</v>
      </c>
      <c r="H7" s="3" t="s">
        <v>20</v>
      </c>
      <c r="I7" s="3" t="s">
        <v>34</v>
      </c>
      <c r="J7" s="3" t="s">
        <v>29</v>
      </c>
      <c r="K7" s="3" t="s">
        <v>40</v>
      </c>
      <c r="L7" s="3" t="s">
        <v>583</v>
      </c>
    </row>
    <row r="8" spans="4:12" ht="15" x14ac:dyDescent="0.2">
      <c r="D8" s="4" t="s">
        <v>10</v>
      </c>
      <c r="E8" s="5">
        <f>COUNTIF('Recommendations as of 3.2022'!E:E,"Congress")</f>
        <v>15</v>
      </c>
      <c r="F8" s="6">
        <f t="shared" ref="F8:F30" si="0">SUM(J8:K8)</f>
        <v>0</v>
      </c>
      <c r="G8" s="6">
        <f t="shared" ref="G8:G30" si="1">SUM(H8:I8)</f>
        <v>0</v>
      </c>
      <c r="H8" s="7">
        <f>COUNTIFS('Recommendations as of 3.2022'!E:E,"Congress",'Recommendations as of 3.2022'!G:G,"Closed Matter-Addressed")</f>
        <v>0</v>
      </c>
      <c r="I8" s="8">
        <v>0</v>
      </c>
      <c r="J8" s="7">
        <f>COUNTIFS('Recommendations as of 3.2022'!$E:$E,"Congress",'Recommendations as of 3.2022'!$G:$G,"Open-Partially Addressed")</f>
        <v>0</v>
      </c>
      <c r="K8" s="7">
        <f>COUNTIFS('Recommendations as of 3.2022'!$E:$E,"Congress",'Recommendations as of 3.2022'!$G:$G,"Open Matter-Not Addressed")</f>
        <v>0</v>
      </c>
      <c r="L8" s="5">
        <f t="shared" ref="L8:L14" si="2">SUM(H8,I8,J8,K8)</f>
        <v>0</v>
      </c>
    </row>
    <row r="9" spans="4:12" ht="15" x14ac:dyDescent="0.2">
      <c r="D9" s="4" t="s">
        <v>32</v>
      </c>
      <c r="E9" s="5">
        <f>COUNTIF('Recommendations as of 3.2022'!E:E,"*Department of Agriculture*")</f>
        <v>14</v>
      </c>
      <c r="F9" s="6">
        <f t="shared" si="0"/>
        <v>10</v>
      </c>
      <c r="G9" s="6">
        <f t="shared" si="1"/>
        <v>4</v>
      </c>
      <c r="H9" s="7">
        <f>COUNTIFS('Recommendations as of 3.2022'!$E:$E,"*Department of Agriculture*",'Recommendations as of 3.2022'!G:G,"Closed-Addressed")</f>
        <v>3</v>
      </c>
      <c r="I9" s="7">
        <f>COUNTIFS('Recommendations as of 3.2022'!$E:$E,"*Department of Agriculture*",'Recommendations as of 3.2022'!G:G,"Closed-Not Addressed")</f>
        <v>1</v>
      </c>
      <c r="J9" s="7">
        <f>COUNTIFS('Recommendations as of 3.2022'!$E:$E,"*Department of Agriculture*",'Recommendations as of 3.2022'!$G:$G,"Open-Partially Addressed")</f>
        <v>0</v>
      </c>
      <c r="K9" s="7">
        <f>COUNTIFS('Recommendations as of 3.2022'!$E:$E,"*Department of Agriculture*",'Recommendations as of 3.2022'!$G:$G,"Open-Not Addressed")</f>
        <v>10</v>
      </c>
      <c r="L9" s="5">
        <f t="shared" si="2"/>
        <v>14</v>
      </c>
    </row>
    <row r="10" spans="4:12" ht="15" x14ac:dyDescent="0.2">
      <c r="D10" s="4" t="s">
        <v>126</v>
      </c>
      <c r="E10" s="5">
        <f>COUNTIF('Recommendations as of 3.2022'!E:E,"*Department of Commerce*")</f>
        <v>5</v>
      </c>
      <c r="F10" s="6">
        <f t="shared" si="0"/>
        <v>4</v>
      </c>
      <c r="G10" s="6">
        <f t="shared" si="1"/>
        <v>1</v>
      </c>
      <c r="H10" s="7">
        <f>COUNTIFS('Recommendations as of 3.2022'!$E:$E,"*Department of Commerce*",'Recommendations as of 3.2022'!G:G,"Closed-Addressed")</f>
        <v>1</v>
      </c>
      <c r="I10" s="7">
        <f>COUNTIFS('Recommendations as of 3.2022'!$E:$E,"*Department of Commerce*",'Recommendations as of 3.2022'!G:G,"Closed-Not Addressed")</f>
        <v>0</v>
      </c>
      <c r="J10" s="7">
        <f>COUNTIFS('Recommendations as of 3.2022'!$E:$E,"*Department of Commerce*",'Recommendations as of 3.2022'!$G:$G,"Open-Partially Addressed")</f>
        <v>1</v>
      </c>
      <c r="K10" s="7">
        <f>COUNTIFS('Recommendations as of 3.2022'!$E:$E,"*Department of Commerce*",'Recommendations as of 3.2022'!$G:$G,"Open-Not Addressed")</f>
        <v>3</v>
      </c>
      <c r="L10" s="5">
        <f t="shared" si="2"/>
        <v>5</v>
      </c>
    </row>
    <row r="11" spans="4:12" ht="15" x14ac:dyDescent="0.2">
      <c r="D11" s="4" t="s">
        <v>76</v>
      </c>
      <c r="E11" s="5">
        <f>COUNTIF('Recommendations as of 3.2022'!$E:$E,"*Department of Defense*")</f>
        <v>24</v>
      </c>
      <c r="F11" s="6">
        <f t="shared" si="0"/>
        <v>20</v>
      </c>
      <c r="G11" s="6">
        <f t="shared" si="1"/>
        <v>4</v>
      </c>
      <c r="H11" s="7">
        <f>COUNTIFS('Recommendations as of 3.2022'!$E:$E,"*Department of Defense*",'Recommendations as of 3.2022'!G:G,"Closed-Addressed")</f>
        <v>4</v>
      </c>
      <c r="I11" s="7">
        <f>COUNTIFS('Recommendations as of 3.2022'!$E:$E,"*Department of Defense*",'Recommendations as of 3.2022'!G:G,"Closed-Not Addressed")</f>
        <v>0</v>
      </c>
      <c r="J11" s="7">
        <f>COUNTIFS('Recommendations as of 3.2022'!$E:$E,"*Department of Defense*",'Recommendations as of 3.2022'!$G:$G,"Open-Partially Addressed")</f>
        <v>2</v>
      </c>
      <c r="K11" s="7">
        <f>COUNTIFS('Recommendations as of 3.2022'!$E:$E,"*Department of Defense*",'Recommendations as of 3.2022'!$G:$G,"Open-Not Addressed")</f>
        <v>18</v>
      </c>
      <c r="L11" s="5">
        <f t="shared" si="2"/>
        <v>24</v>
      </c>
    </row>
    <row r="12" spans="4:12" ht="15" x14ac:dyDescent="0.2">
      <c r="D12" s="4" t="s">
        <v>584</v>
      </c>
      <c r="E12" s="5">
        <f>COUNTIF('Recommendations as of 3.2022'!E:E,"*Department of Education*")</f>
        <v>2</v>
      </c>
      <c r="F12" s="6">
        <f t="shared" si="0"/>
        <v>0</v>
      </c>
      <c r="G12" s="6">
        <f t="shared" si="1"/>
        <v>2</v>
      </c>
      <c r="H12" s="7">
        <f>COUNTIFS('Recommendations as of 3.2022'!$E:$E,"*Department of Education*",'Recommendations as of 3.2022'!G:G,"Closed-Addressed")</f>
        <v>2</v>
      </c>
      <c r="I12" s="7">
        <f>COUNTIFS('Recommendations as of 3.2022'!$E:$E,"*Department of Education*",'Recommendations as of 3.2022'!G:G,"Closed-Not Addressed")</f>
        <v>0</v>
      </c>
      <c r="J12" s="7">
        <f>COUNTIFS('Recommendations as of 3.2022'!$E:$E,"*Department of Education*",'Recommendations as of 3.2022'!$G:$G,"Open-Partially Addressed")</f>
        <v>0</v>
      </c>
      <c r="K12" s="7">
        <f>COUNTIFS('Recommendations as of 3.2022'!$E:$E,"*Department of Education*",'Recommendations as of 3.2022'!$G:$G,"Open-Not Addressed")</f>
        <v>0</v>
      </c>
      <c r="L12" s="5">
        <f t="shared" si="2"/>
        <v>2</v>
      </c>
    </row>
    <row r="13" spans="4:12" ht="15" x14ac:dyDescent="0.2">
      <c r="D13" s="4" t="s">
        <v>38</v>
      </c>
      <c r="E13" s="5">
        <f>COUNTIF('Recommendations as of 3.2022'!E:E,"*Department of Health and Human Services*")</f>
        <v>77</v>
      </c>
      <c r="F13" s="6">
        <f t="shared" si="0"/>
        <v>62</v>
      </c>
      <c r="G13" s="6">
        <f t="shared" si="1"/>
        <v>15</v>
      </c>
      <c r="H13" s="7">
        <f>COUNTIFS('Recommendations as of 3.2022'!E:E,"*Department of Health and Human Services*",'Recommendations as of 3.2022'!G:G,"Closed-Addressed")</f>
        <v>14</v>
      </c>
      <c r="I13" s="7">
        <f>COUNTIFS('Recommendations as of 3.2022'!$E:$E,"*Department of Health and Human Services*",'Recommendations as of 3.2022'!G:G,"Closed-Not Addressed")</f>
        <v>1</v>
      </c>
      <c r="J13" s="7">
        <f>COUNTIFS('Recommendations as of 3.2022'!E:E,"*Department of Health and Human Services*",'Recommendations as of 3.2022'!G:G,"Open-Partially Addressed")</f>
        <v>17</v>
      </c>
      <c r="K13" s="7">
        <f>COUNTIFS('Recommendations as of 3.2022'!E:E,"*Department of Health and Human Services*",'Recommendations as of 3.2022'!G:G,"Open-Not Addressed")</f>
        <v>45</v>
      </c>
      <c r="L13" s="5">
        <f t="shared" si="2"/>
        <v>77</v>
      </c>
    </row>
    <row r="14" spans="4:12" ht="15" x14ac:dyDescent="0.2">
      <c r="D14" s="4" t="s">
        <v>72</v>
      </c>
      <c r="E14" s="5">
        <f>COUNTIF('Recommendations as of 3.2022'!$E:$E,"*Department of Homeland Security*")</f>
        <v>25</v>
      </c>
      <c r="F14" s="6">
        <f t="shared" si="0"/>
        <v>20</v>
      </c>
      <c r="G14" s="6">
        <f t="shared" si="1"/>
        <v>5</v>
      </c>
      <c r="H14" s="7">
        <f>COUNTIFS('Recommendations as of 3.2022'!$E:$E,"*Department of Homeland Security*",'Recommendations as of 3.2022'!G:G,"Closed-Addressed")</f>
        <v>5</v>
      </c>
      <c r="I14" s="7">
        <f>COUNTIFS('Recommendations as of 3.2022'!$E:$E,"*Department of Homeland Security*",'Recommendations as of 3.2022'!G:G,"Closed-Not Addressed")</f>
        <v>0</v>
      </c>
      <c r="J14" s="7">
        <f>COUNTIFS('Recommendations as of 3.2022'!$E:$E,"*Department of Homeland Security*",'Recommendations as of 3.2022'!$G:$G,"Open-Partially Addressed")</f>
        <v>6</v>
      </c>
      <c r="K14" s="7">
        <f>COUNTIFS('Recommendations as of 3.2022'!$E:$E,"*Department of Homeland Security*",'Recommendations as of 3.2022'!$G:$G,"Open-Not Addressed")</f>
        <v>14</v>
      </c>
      <c r="L14" s="5">
        <f t="shared" si="2"/>
        <v>25</v>
      </c>
    </row>
    <row r="15" spans="4:12" ht="15" x14ac:dyDescent="0.2">
      <c r="D15" s="4" t="s">
        <v>452</v>
      </c>
      <c r="E15" s="5">
        <f>COUNTIF('Recommendations as of 3.2022'!$E:$E,"*Housing and Urban*")</f>
        <v>3</v>
      </c>
      <c r="F15" s="6">
        <f t="shared" si="0"/>
        <v>3</v>
      </c>
      <c r="G15" s="6">
        <f t="shared" si="1"/>
        <v>0</v>
      </c>
      <c r="H15" s="7">
        <f>COUNTIFS('Recommendations as of 3.2022'!$E:$E,"*Housing and Urban*",'Recommendations as of 3.2022'!G:G,"Closed-Addressed")</f>
        <v>0</v>
      </c>
      <c r="I15" s="7">
        <f>COUNTIFS('Recommendations as of 3.2022'!$E:$E,"*Housing and Urban*",'Recommendations as of 3.2022'!G:G,"Closed-Not Addressed")</f>
        <v>0</v>
      </c>
      <c r="J15" s="7">
        <f>COUNTIFS('Recommendations as of 3.2022'!$E:$E,"*Housing and Urban*",'Recommendations as of 3.2022'!$G:$G,"Open-Partially Addressed")</f>
        <v>0</v>
      </c>
      <c r="K15" s="7">
        <f>COUNTIFS('Recommendations as of 3.2022'!$E:$E,"*Housing and Urban*",'Recommendations as of 3.2022'!$G:$G,"Open-Not Addressed")</f>
        <v>3</v>
      </c>
      <c r="L15" s="5">
        <f>SUM(H15:K15)</f>
        <v>3</v>
      </c>
    </row>
    <row r="16" spans="4:12" ht="15" x14ac:dyDescent="0.2">
      <c r="D16" s="4" t="s">
        <v>585</v>
      </c>
      <c r="E16" s="5">
        <f>COUNTIF('Recommendations as of 3.2022'!$E:$E,"*Department of Justice*")</f>
        <v>9</v>
      </c>
      <c r="F16" s="6">
        <f t="shared" si="0"/>
        <v>7</v>
      </c>
      <c r="G16" s="6">
        <f t="shared" si="1"/>
        <v>2</v>
      </c>
      <c r="H16" s="7">
        <f>COUNTIFS('Recommendations as of 3.2022'!$E:$E,"*Department of Justice*",'Recommendations as of 3.2022'!G:G,"Closed-Addressed")</f>
        <v>2</v>
      </c>
      <c r="I16" s="7">
        <f>COUNTIFS('Recommendations as of 3.2022'!E:E,"*Department of Justice*",'Recommendations as of 3.2022'!G:G,"Closed-Not Addressed")</f>
        <v>0</v>
      </c>
      <c r="J16" s="7">
        <f>COUNTIFS('Recommendations as of 3.2022'!$E:$E,"*Department of Justice*",'Recommendations as of 3.2022'!$G:$G,"Open-Partially Addressed")</f>
        <v>1</v>
      </c>
      <c r="K16" s="7">
        <f>COUNTIFS('Recommendations as of 3.2022'!$E:$E,"*Department of Justice*",'Recommendations as of 3.2022'!$G:$G,"Open-Not Addressed")</f>
        <v>6</v>
      </c>
      <c r="L16" s="5">
        <f>SUM(H16:K16)</f>
        <v>9</v>
      </c>
    </row>
    <row r="17" spans="4:12" ht="15" x14ac:dyDescent="0.2">
      <c r="D17" s="4" t="s">
        <v>18</v>
      </c>
      <c r="E17" s="5">
        <f>COUNTIF('Recommendations as of 3.2022'!$E:$E,"*Department of Labor*")</f>
        <v>21</v>
      </c>
      <c r="F17" s="6">
        <f t="shared" si="0"/>
        <v>13</v>
      </c>
      <c r="G17" s="6">
        <f t="shared" si="1"/>
        <v>8</v>
      </c>
      <c r="H17" s="7">
        <f>COUNTIFS('Recommendations as of 3.2022'!$E:$E,"*Department of Labor*",'Recommendations as of 3.2022'!$G:$G,"Closed-Addressed")</f>
        <v>6</v>
      </c>
      <c r="I17" s="7">
        <f>COUNTIFS('Recommendations as of 3.2022'!$E:$E,"*Department of Labor*",'Recommendations as of 3.2022'!$G:$G,"Closed-Not Addressed")</f>
        <v>2</v>
      </c>
      <c r="J17" s="7">
        <f>COUNTIFS('Recommendations as of 3.2022'!$E:$E,"*Department of Labor*",'Recommendations as of 3.2022'!$G:$G,"Open-Partially Addressed")</f>
        <v>4</v>
      </c>
      <c r="K17" s="7">
        <f>COUNTIFS('Recommendations as of 3.2022'!$E:$E,"*Department of Labor*",'Recommendations as of 3.2022'!$G:$G,"Open-Not Addressed")</f>
        <v>9</v>
      </c>
      <c r="L17" s="5">
        <f>SUM(H17:K17)</f>
        <v>21</v>
      </c>
    </row>
    <row r="18" spans="4:12" ht="15" x14ac:dyDescent="0.2">
      <c r="D18" s="4" t="s">
        <v>498</v>
      </c>
      <c r="E18" s="5">
        <f>COUNTIF('Recommendations as of 3.2022'!$E:$E,"*of State*")</f>
        <v>12</v>
      </c>
      <c r="F18" s="6">
        <f t="shared" si="0"/>
        <v>12</v>
      </c>
      <c r="G18" s="6">
        <f t="shared" si="1"/>
        <v>0</v>
      </c>
      <c r="H18" s="7">
        <f>COUNTIFS('Recommendations as of 3.2022'!$E:$E,"*of state*",'Recommendations as of 3.2022'!G:G,"Closed-Addressed")</f>
        <v>0</v>
      </c>
      <c r="I18" s="7">
        <f>COUNTIFS('Recommendations as of 3.2022'!$E:$E,"*of state*",'Recommendations as of 3.2022'!G:G,"Closed-Not Addressed")</f>
        <v>0</v>
      </c>
      <c r="J18" s="7">
        <f>COUNTIFS('Recommendations as of 3.2022'!$E:$E,"*of state*",'Recommendations as of 3.2022'!$G:$G,"Open-Partially Addressed")</f>
        <v>0</v>
      </c>
      <c r="K18" s="7">
        <f>COUNTIFS('Recommendations as of 3.2022'!$E:$E,"*of state*",'Recommendations as of 3.2022'!$G:$G,"Open-Not Addressed")</f>
        <v>12</v>
      </c>
      <c r="L18" s="5">
        <f>SUM(H18:K18)</f>
        <v>12</v>
      </c>
    </row>
    <row r="19" spans="4:12" ht="15" x14ac:dyDescent="0.2">
      <c r="D19" s="4" t="s">
        <v>586</v>
      </c>
      <c r="E19" s="5">
        <f>COUNTIF('Recommendations as of 3.2022'!$E:$E,"*Department of the Interior*")</f>
        <v>5</v>
      </c>
      <c r="F19" s="6">
        <f t="shared" si="0"/>
        <v>5</v>
      </c>
      <c r="G19" s="6">
        <f t="shared" si="1"/>
        <v>0</v>
      </c>
      <c r="H19" s="7">
        <f>COUNTIFS('Recommendations as of 3.2022'!$E:$E,"*Department of the Interior*",'Recommendations as of 3.2022'!G:G,"Closed-Addresed")</f>
        <v>0</v>
      </c>
      <c r="I19" s="7">
        <f>COUNTIFS('Recommendations as of 3.2022'!$E:$E,"*Department of the Interior*",'Recommendations as of 3.2022'!G:G,"Closed-Not Addressed")</f>
        <v>0</v>
      </c>
      <c r="J19" s="7">
        <f>COUNTIFS('Recommendations as of 3.2022'!$E:$E,"*Department of the Interior*",'Recommendations as of 3.2022'!$G:$G,"Open-Partially Addressed")</f>
        <v>0</v>
      </c>
      <c r="K19" s="7">
        <f>COUNTIFS('Recommendations as of 3.2022'!$E:$E,"*Department of the Interior*",'Recommendations as of 3.2022'!$G:$G,"Open-Not Addressed")</f>
        <v>5</v>
      </c>
      <c r="L19" s="5">
        <f>SUM(H19,I19,J19,K19)</f>
        <v>5</v>
      </c>
    </row>
    <row r="20" spans="4:12" ht="15" x14ac:dyDescent="0.2">
      <c r="D20" s="4" t="s">
        <v>59</v>
      </c>
      <c r="E20" s="5">
        <f>COUNTIF('Recommendations as of 3.2022'!$E:$E,"*Department of the Treasury*")</f>
        <v>34</v>
      </c>
      <c r="F20" s="6">
        <f t="shared" si="0"/>
        <v>22</v>
      </c>
      <c r="G20" s="6">
        <f t="shared" si="1"/>
        <v>12</v>
      </c>
      <c r="H20" s="7">
        <f>COUNTIFS('Recommendations as of 3.2022'!$E:$E,"*Department of the Treasury*",'Recommendations as of 3.2022'!G:G,"Closed-Addressed")</f>
        <v>11</v>
      </c>
      <c r="I20" s="7">
        <f>COUNTIFS('Recommendations as of 3.2022'!$E:$E,"*Department of the Treasury*",'Recommendations as of 3.2022'!G:G,"Closed-Not Addressed")</f>
        <v>1</v>
      </c>
      <c r="J20" s="7">
        <f>COUNTIFS('Recommendations as of 3.2022'!$E:$E,"*Department of the Treasury*",'Recommendations as of 3.2022'!$G:$G,"Open-Partially Addressed")</f>
        <v>5</v>
      </c>
      <c r="K20" s="7">
        <f>COUNTIFS('Recommendations as of 3.2022'!$E:$E,"*Department of the Treasury*",'Recommendations as of 3.2022'!$G:$G,"Open-Not Addressed")</f>
        <v>17</v>
      </c>
      <c r="L20" s="5">
        <f>SUM(H20,I20,J20,K20)</f>
        <v>34</v>
      </c>
    </row>
    <row r="21" spans="4:12" ht="15" x14ac:dyDescent="0.2">
      <c r="D21" s="4" t="s">
        <v>461</v>
      </c>
      <c r="E21" s="5">
        <f>COUNTIF('Recommendations as of 3.2022'!$E:$E,"*Department of Transportation*")</f>
        <v>3</v>
      </c>
      <c r="F21" s="6">
        <f t="shared" si="0"/>
        <v>3</v>
      </c>
      <c r="G21" s="6">
        <f t="shared" si="1"/>
        <v>0</v>
      </c>
      <c r="H21" s="7">
        <f>COUNTIFS('Recommendations as of 3.2022'!$E:$E,"*Department of Transportation*",'Recommendations as of 3.2022'!G:G,"Closed-Addressed")</f>
        <v>0</v>
      </c>
      <c r="I21" s="7">
        <f>COUNTIFS('Recommendations as of 3.2022'!$E:$E,"*Department of Transportation*",'Recommendations as of 3.2022'!G:G,"Closed-Not Addressed")</f>
        <v>0</v>
      </c>
      <c r="J21" s="7">
        <f>COUNTIFS('Recommendations as of 3.2022'!$E:$E,"*Department of Transportation*",'Recommendations as of 3.2022'!$G:$G,"Open-Partially Addressed")</f>
        <v>0</v>
      </c>
      <c r="K21" s="7">
        <f>COUNTIFS('Recommendations as of 3.2022'!$E:$E,"*Department of Transportation*",'Recommendations as of 3.2022'!$G:$G,"Open-Not Addressed")</f>
        <v>3</v>
      </c>
      <c r="L21" s="5">
        <f>SUM(H21,I21,J21,K21)</f>
        <v>3</v>
      </c>
    </row>
    <row r="22" spans="4:12" ht="15" x14ac:dyDescent="0.2">
      <c r="D22" s="4" t="s">
        <v>173</v>
      </c>
      <c r="E22" s="5">
        <f>COUNTIF('Recommendations as of 3.2022'!$E:$E,"*Department of Veterans Affairs*")</f>
        <v>8</v>
      </c>
      <c r="F22" s="6">
        <f t="shared" si="0"/>
        <v>3</v>
      </c>
      <c r="G22" s="6">
        <f t="shared" si="1"/>
        <v>5</v>
      </c>
      <c r="H22" s="7">
        <f>COUNTIFS('Recommendations as of 3.2022'!$E:$E,"*Department of Veterans Affairs*",'Recommendations as of 3.2022'!G:G,"Closed-Addressed")</f>
        <v>4</v>
      </c>
      <c r="I22" s="7">
        <f>COUNTIFS('Recommendations as of 3.2022'!$E:$E,"*Department of Veterans Affairs*",'Recommendations as of 3.2022'!G:G,"Closed-Not Addressed")</f>
        <v>1</v>
      </c>
      <c r="J22" s="7">
        <f>COUNTIFS('Recommendations as of 3.2022'!$E:$E,"*Department of Veterans Affairs*",'Recommendations as of 3.2022'!$G:$G,"Open-Partially Addressed")</f>
        <v>1</v>
      </c>
      <c r="K22" s="7">
        <f>COUNTIFS('Recommendations as of 3.2022'!$E:$E,"*Department of Veterans Affairs*",'Recommendations as of 3.2022'!$G:$G,"Open-Not Addressed")</f>
        <v>2</v>
      </c>
      <c r="L22" s="5">
        <f>SUM(H22,I22,J22,K22)</f>
        <v>8</v>
      </c>
    </row>
    <row r="23" spans="4:12" ht="15" x14ac:dyDescent="0.2">
      <c r="D23" s="4" t="s">
        <v>513</v>
      </c>
      <c r="E23" s="5">
        <f>COUNTIF('Recommendations as of 3.2022'!$E:$E,"*Election*")</f>
        <v>2</v>
      </c>
      <c r="F23" s="6">
        <f t="shared" si="0"/>
        <v>2</v>
      </c>
      <c r="G23" s="6">
        <f t="shared" si="1"/>
        <v>0</v>
      </c>
      <c r="H23" s="7">
        <f>COUNTIFS('Recommendations as of 3.2022'!$E:$E,"*Election*",'Recommendations as of 3.2022'!G:G,"Closed-Addressed")</f>
        <v>0</v>
      </c>
      <c r="I23" s="7">
        <f>COUNTIFS('Recommendations as of 3.2022'!$E:$E,"*Election*",'Recommendations as of 3.2022'!G:G,"Closed-Not Addressed")</f>
        <v>0</v>
      </c>
      <c r="J23" s="7">
        <f>COUNTIFS('Recommendations as of 3.2022'!$E:$E,"*Election*",'Recommendations as of 3.2022'!$G:$G,"Open-Partially Addressed")</f>
        <v>0</v>
      </c>
      <c r="K23" s="7">
        <f>COUNTIFS('Recommendations as of 3.2022'!$E:$E,"*election*",'Recommendations as of 3.2022'!$G:$G,"Open-Not Addressed")</f>
        <v>2</v>
      </c>
      <c r="L23" s="5">
        <f>SUM(H23:K23)</f>
        <v>2</v>
      </c>
    </row>
    <row r="24" spans="4:12" ht="15" x14ac:dyDescent="0.2">
      <c r="D24" s="4" t="s">
        <v>337</v>
      </c>
      <c r="E24" s="5">
        <f>COUNTIF('Recommendations as of 3.2022'!$E:$E,"*General Services Administration*")</f>
        <v>2</v>
      </c>
      <c r="F24" s="6">
        <f t="shared" si="0"/>
        <v>2</v>
      </c>
      <c r="G24" s="6">
        <f t="shared" si="1"/>
        <v>0</v>
      </c>
      <c r="H24" s="7">
        <f>COUNTIFS('Recommendations as of 3.2022'!$E:$E,"*General Services Administration*",'Recommendations as of 3.2022'!G:G,"Closed-Addressed")</f>
        <v>0</v>
      </c>
      <c r="I24" s="7">
        <f>COUNTIFS('Recommendations as of 3.2022'!$E:$E,"*General Services Administration*",'Recommendations as of 3.2022'!G:G,"Closed-Not Addressed")</f>
        <v>0</v>
      </c>
      <c r="J24" s="7">
        <f>COUNTIFS('Recommendations as of 3.2022'!$E:$E,"*General Services Administration*",'Recommendations as of 3.2022'!$G:$G,"Open-Partially Addressed")</f>
        <v>1</v>
      </c>
      <c r="K24" s="7">
        <f>COUNTIFS('Recommendations as of 3.2022'!$E:$E,"*General Services Administration*",'Recommendations as of 3.2022'!$G:$G,"Open-Not Addressed")</f>
        <v>1</v>
      </c>
      <c r="L24" s="5">
        <f>SUM(H24:K24)</f>
        <v>2</v>
      </c>
    </row>
    <row r="25" spans="4:12" ht="15" x14ac:dyDescent="0.2">
      <c r="D25" s="4" t="s">
        <v>23</v>
      </c>
      <c r="E25" s="5">
        <f>COUNTIF('Recommendations as of 3.2022'!$E:$E,"*Internal Revenue Service*")</f>
        <v>15</v>
      </c>
      <c r="F25" s="6">
        <f t="shared" si="0"/>
        <v>5</v>
      </c>
      <c r="G25" s="6">
        <f t="shared" si="1"/>
        <v>10</v>
      </c>
      <c r="H25" s="7">
        <f>COUNTIFS('Recommendations as of 3.2022'!$E:$E,"*Internal Revenue Service*",'Recommendations as of 3.2022'!G:G,"Closed-Addressed")</f>
        <v>9</v>
      </c>
      <c r="I25" s="7">
        <f>COUNTIFS('Recommendations as of 3.2022'!$E:$E,"*Internal Revenue Service*",'Recommendations as of 3.2022'!G:G,"Closed-Not Addressed")</f>
        <v>1</v>
      </c>
      <c r="J25" s="7">
        <f>COUNTIFS('Recommendations as of 3.2022'!$E:$E,"*Internal Revenue Service",'Recommendations as of 3.2022'!$G:$G,"Open-Partially Addressed")</f>
        <v>1</v>
      </c>
      <c r="K25" s="7">
        <f>COUNTIFS('Recommendations as of 3.2022'!$E:$E,"*Internal Revenue Service*",'Recommendations as of 3.2022'!$G:$G,"Open-Not Addressed")</f>
        <v>4</v>
      </c>
      <c r="L25" s="5">
        <f>SUM(H25,I25,J25,K25)</f>
        <v>15</v>
      </c>
    </row>
    <row r="26" spans="4:12" ht="15" x14ac:dyDescent="0.2">
      <c r="D26" s="4" t="s">
        <v>65</v>
      </c>
      <c r="E26" s="5">
        <f>COUNTIF('Recommendations as of 3.2022'!$E:$E,"*Office of Management and Budget*")</f>
        <v>10</v>
      </c>
      <c r="F26" s="6">
        <f t="shared" si="0"/>
        <v>7</v>
      </c>
      <c r="G26" s="6">
        <f t="shared" si="1"/>
        <v>3</v>
      </c>
      <c r="H26" s="7">
        <f>COUNTIFS('Recommendations as of 3.2022'!$E:$E,"*Office of Management and Budget*",'Recommendations as of 3.2022'!G:G,"Closed-Addressed")</f>
        <v>3</v>
      </c>
      <c r="I26" s="7">
        <f>COUNTIFS('Recommendations as of 3.2022'!$E:$E,"*Office of Management and Budget*",'Recommendations as of 3.2022'!G:G,"Closed-Not Addressed")</f>
        <v>0</v>
      </c>
      <c r="J26" s="7">
        <f>COUNTIFS('Recommendations as of 3.2022'!$E:$E,"*Office of Management and Budget*",'Recommendations as of 3.2022'!$G:$G,"Open-Partially Addressed")</f>
        <v>3</v>
      </c>
      <c r="K26" s="7">
        <f>COUNTIFS('Recommendations as of 3.2022'!$E:$E,"*Office of Management and Budget*",'Recommendations as of 3.2022'!$G:$G,"Open-Not Addressed")</f>
        <v>4</v>
      </c>
      <c r="L26" s="5">
        <f>SUM(H26,I26,J26,K26)</f>
        <v>10</v>
      </c>
    </row>
    <row r="27" spans="4:12" ht="15" x14ac:dyDescent="0.2">
      <c r="D27" s="4" t="s">
        <v>469</v>
      </c>
      <c r="E27" s="5">
        <f>COUNTIF('Recommendations as of 3.2022'!$E:$E,"*Office of Personnel*")</f>
        <v>2</v>
      </c>
      <c r="F27" s="6">
        <f t="shared" si="0"/>
        <v>2</v>
      </c>
      <c r="G27" s="6">
        <f t="shared" si="1"/>
        <v>0</v>
      </c>
      <c r="H27" s="7">
        <f>COUNTIFS('Recommendations as of 3.2022'!$E:$E,"*Office of Personnel*",'Recommendations as of 3.2022'!G:G,"Closed-Addressed")</f>
        <v>0</v>
      </c>
      <c r="I27" s="7">
        <f>COUNTIFS('Recommendations as of 3.2022'!$E:$E,"*Office of Personnel*",'Recommendations as of 3.2022'!G:G,"Closed-Not Addressed")</f>
        <v>0</v>
      </c>
      <c r="J27" s="7">
        <f>COUNTIFS('Recommendations as of 3.2022'!$E:$E,"*Office of Personnel*",'Recommendations as of 3.2022'!$G:$G,"Open-Partially Addressed")</f>
        <v>0</v>
      </c>
      <c r="K27" s="7">
        <f>COUNTIFS('Recommendations as of 3.2022'!$E:$E,"*Office of Personnel*",'Recommendations as of 3.2022'!$G:$G,"Open-Not Addressed")</f>
        <v>2</v>
      </c>
      <c r="L27" s="5">
        <f t="shared" ref="L27:L32" si="3">SUM(H27:K27)</f>
        <v>2</v>
      </c>
    </row>
    <row r="28" spans="4:12" ht="15" x14ac:dyDescent="0.2">
      <c r="D28" s="4" t="s">
        <v>587</v>
      </c>
      <c r="E28" s="5">
        <f>COUNTIF('Recommendations as of 3.2022'!$E:$E,"*Securities and Exchange*")</f>
        <v>2</v>
      </c>
      <c r="F28" s="6">
        <f t="shared" si="0"/>
        <v>2</v>
      </c>
      <c r="G28" s="6">
        <f t="shared" si="1"/>
        <v>0</v>
      </c>
      <c r="H28" s="7">
        <f>COUNTIFS('Recommendations as of 3.2022'!$E:$E,"*Securities and Exchange*",'Recommendations as of 3.2022'!G:G,"Closed-Addressed")</f>
        <v>0</v>
      </c>
      <c r="I28" s="7">
        <f>COUNTIFS('Recommendations as of 3.2022'!$E:$E,"*Securities and Exchange*",'Recommendations as of 3.2022'!G:G,"Closed-Not Addressed")</f>
        <v>0</v>
      </c>
      <c r="J28" s="7">
        <f>COUNTIFS('Recommendations as of 3.2022'!$E:$E,"*Securities and Exchange*",'Recommendations as of 3.2022'!$G:$G,"Open-Partially Addressed")</f>
        <v>0</v>
      </c>
      <c r="K28" s="7">
        <f>COUNTIFS('Recommendations as of 3.2022'!$E:$E,"*Securities and Exchange*",'Recommendations as of 3.2022'!$G:$G,"Open-Not Addressed")</f>
        <v>2</v>
      </c>
      <c r="L28" s="5">
        <f t="shared" si="3"/>
        <v>2</v>
      </c>
    </row>
    <row r="29" spans="4:12" ht="15" x14ac:dyDescent="0.2">
      <c r="D29" s="4" t="s">
        <v>27</v>
      </c>
      <c r="E29" s="5">
        <f>COUNTIF('Recommendations as of 3.2022'!$E:$E,"*Small Business Administration*")</f>
        <v>13</v>
      </c>
      <c r="F29" s="6">
        <f t="shared" si="0"/>
        <v>8</v>
      </c>
      <c r="G29" s="6">
        <f t="shared" si="1"/>
        <v>5</v>
      </c>
      <c r="H29" s="7">
        <f>COUNTIFS('Recommendations as of 3.2022'!$E:$E,"Small Business Administration",'Recommendations as of 3.2022'!G:G,"Closed-Addressed")</f>
        <v>5</v>
      </c>
      <c r="I29" s="7">
        <f>COUNTIFS('Recommendations as of 3.2022'!$E:$E,"Small Business Administration",'Recommendations as of 3.2022'!G:G,"Closed-Not Addressed")</f>
        <v>0</v>
      </c>
      <c r="J29" s="7">
        <f>COUNTIFS('Recommendations as of 3.2022'!$E:$E,"Small Business Administration",'Recommendations as of 3.2022'!$G:$G,"Open-Partially Addressed")</f>
        <v>7</v>
      </c>
      <c r="K29" s="7">
        <f>COUNTIFS('Recommendations as of 3.2022'!$E:$E,"Small Business Administration",'Recommendations as of 3.2022'!$G:$G,"Open-Not Addressed")</f>
        <v>1</v>
      </c>
      <c r="L29" s="5">
        <f t="shared" si="3"/>
        <v>13</v>
      </c>
    </row>
    <row r="30" spans="4:12" ht="15" x14ac:dyDescent="0.2">
      <c r="D30" s="4" t="s">
        <v>459</v>
      </c>
      <c r="E30" s="5">
        <f>COUNTIF('Recommendations as of 3.2022'!$E:$E,"*Social Security Administration*")</f>
        <v>2</v>
      </c>
      <c r="F30" s="6">
        <f t="shared" si="0"/>
        <v>1</v>
      </c>
      <c r="G30" s="6">
        <f t="shared" si="1"/>
        <v>1</v>
      </c>
      <c r="H30" s="7">
        <f>COUNTIFS('Recommendations as of 3.2022'!$E:$E,"*Social Security Administration*",'Recommendations as of 3.2022'!G:G,"Closed-Addressed")</f>
        <v>1</v>
      </c>
      <c r="I30" s="7">
        <f>COUNTIFS('Recommendations as of 3.2022'!$E:$E,"*Social Security Administration*",'Recommendations as of 3.2022'!G:G,"Closed-Not Addressed")</f>
        <v>0</v>
      </c>
      <c r="J30" s="7">
        <f>COUNTIFS('Recommendations as of 3.2022'!$E:$E,"*Social Security Administration*",'Recommendations as of 3.2022'!$G:$G,"Open-Partially Addressed")</f>
        <v>0</v>
      </c>
      <c r="K30" s="7">
        <f>COUNTIFS('Recommendations as of 3.2022'!$E:$E,"*Social Security Administration*",'Recommendations as of 3.2022'!$G:$G,"Open-Not Addressed")</f>
        <v>1</v>
      </c>
      <c r="L30" s="5">
        <f t="shared" si="3"/>
        <v>2</v>
      </c>
    </row>
    <row r="31" spans="4:12" ht="15" x14ac:dyDescent="0.2">
      <c r="D31" s="4" t="s">
        <v>591</v>
      </c>
      <c r="E31" s="5">
        <f>COUNTIF('Recommendations as of 3.2022'!$E:$E,"*Agency for International Development*")</f>
        <v>2</v>
      </c>
      <c r="F31" s="6">
        <f>SUM(J31:K31)</f>
        <v>2</v>
      </c>
      <c r="G31" s="6">
        <f>SUM(H31:I31)</f>
        <v>0</v>
      </c>
      <c r="H31" s="7">
        <f>COUNTIFS('Recommendations as of 3.2022'!$E:$E,"*Agency for International Development*",'Recommendations as of 3.2022'!G:G,"Closed-Addressed")</f>
        <v>0</v>
      </c>
      <c r="I31" s="7">
        <f>COUNTIFS('Recommendations as of 3.2022'!$E:$E,"*Agency for International Development*",'Recommendations as of 3.2022'!G:G,"Closed-Not Addressed")</f>
        <v>0</v>
      </c>
      <c r="J31" s="7">
        <f>COUNTIFS('Recommendations as of 3.2022'!$E:$E,"*Agency for International Development*",'Recommendations as of 3.2022'!$G:$G,"Open-Partially Addressed")</f>
        <v>0</v>
      </c>
      <c r="K31" s="7">
        <f>COUNTIFS('Recommendations as of 3.2022'!$E:$E,"*Agency for International Development*",'Recommendations as of 3.2022'!$G:$G,"Open-Not Addressed")</f>
        <v>2</v>
      </c>
      <c r="L31" s="5">
        <f t="shared" si="3"/>
        <v>2</v>
      </c>
    </row>
    <row r="32" spans="4:12" ht="30" x14ac:dyDescent="0.2">
      <c r="D32" s="4" t="s">
        <v>518</v>
      </c>
      <c r="E32" s="5">
        <f>COUNTIF('Recommendations as of 3.2022'!$E:$E,"*Development Finance*")</f>
        <v>2</v>
      </c>
      <c r="F32" s="6">
        <f>SUM(J32:K32)</f>
        <v>2</v>
      </c>
      <c r="G32" s="6">
        <f>SUM(H32:I32)</f>
        <v>0</v>
      </c>
      <c r="H32" s="7">
        <f>COUNTIFS('Recommendations as of 3.2022'!$E:$E,"*Development Finance*",'Recommendations as of 3.2022'!G:G,"Closed-Addressed")</f>
        <v>0</v>
      </c>
      <c r="I32" s="7">
        <f>COUNTIFS('Recommendations as of 3.2022'!$E:$E,"*Development Finance*",'Recommendations as of 3.2022'!G:G,"Closed-Not Addressed")</f>
        <v>0</v>
      </c>
      <c r="J32" s="7">
        <f>COUNTIFS('Recommendations as of 3.2022'!$E:$E,"*Development Finance*",'Recommendations as of 3.2022'!$G:$G,"Open-Partially Addressed")</f>
        <v>0</v>
      </c>
      <c r="K32" s="7">
        <f>COUNTIFS('Recommendations as of 3.2022'!$E:$E,"*Development Finance*",'Recommendations as of 3.2022'!$G:$G,"Open-Not Addressed")</f>
        <v>2</v>
      </c>
      <c r="L32" s="5">
        <f t="shared" si="3"/>
        <v>2</v>
      </c>
    </row>
    <row r="33" spans="3:12" ht="15" x14ac:dyDescent="0.2">
      <c r="D33" s="4"/>
      <c r="E33" s="9"/>
      <c r="F33" s="10"/>
      <c r="G33" s="10"/>
      <c r="H33" s="10"/>
      <c r="I33" s="10"/>
      <c r="J33" s="10"/>
      <c r="K33" s="10"/>
      <c r="L33" s="9"/>
    </row>
    <row r="34" spans="3:12" ht="15" x14ac:dyDescent="0.25">
      <c r="C34" t="s">
        <v>589</v>
      </c>
      <c r="D34" s="11" t="s">
        <v>588</v>
      </c>
      <c r="E34" s="12">
        <f t="shared" ref="E34:L34" si="4">SUM(E9:E32)</f>
        <v>294</v>
      </c>
      <c r="F34" s="12">
        <f t="shared" si="4"/>
        <v>217</v>
      </c>
      <c r="G34" s="12">
        <f t="shared" si="4"/>
        <v>77</v>
      </c>
      <c r="H34" s="12">
        <f t="shared" si="4"/>
        <v>70</v>
      </c>
      <c r="I34" s="12">
        <f t="shared" si="4"/>
        <v>7</v>
      </c>
      <c r="J34" s="12">
        <f t="shared" si="4"/>
        <v>49</v>
      </c>
      <c r="K34" s="12">
        <f t="shared" si="4"/>
        <v>168</v>
      </c>
      <c r="L34" s="12">
        <f t="shared" si="4"/>
        <v>294</v>
      </c>
    </row>
    <row r="35" spans="3:12" ht="15" x14ac:dyDescent="0.25">
      <c r="C35" t="s">
        <v>590</v>
      </c>
      <c r="D35" s="11" t="s">
        <v>588</v>
      </c>
      <c r="E35" s="13">
        <f t="shared" ref="E35:L35" si="5">SUM(E8:E32)</f>
        <v>309</v>
      </c>
      <c r="F35" s="13">
        <f t="shared" si="5"/>
        <v>217</v>
      </c>
      <c r="G35" s="13">
        <f t="shared" si="5"/>
        <v>77</v>
      </c>
      <c r="H35" s="13">
        <f t="shared" si="5"/>
        <v>70</v>
      </c>
      <c r="I35" s="13">
        <f t="shared" si="5"/>
        <v>7</v>
      </c>
      <c r="J35" s="13">
        <f t="shared" si="5"/>
        <v>49</v>
      </c>
      <c r="K35" s="13">
        <f t="shared" si="5"/>
        <v>168</v>
      </c>
      <c r="L35" s="13">
        <f t="shared" si="5"/>
        <v>294</v>
      </c>
    </row>
    <row r="38" spans="3:12" ht="15" x14ac:dyDescent="0.25">
      <c r="D38" s="2" t="s">
        <v>606</v>
      </c>
    </row>
    <row r="39" spans="3:12" x14ac:dyDescent="0.2">
      <c r="D39" s="2" t="s">
        <v>604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5"/>
  <sheetViews>
    <sheetView tabSelected="1" zoomScaleNormal="100" zoomScaleSheetLayoutView="85" workbookViewId="0">
      <pane xSplit="1" ySplit="1" topLeftCell="B115" activePane="bottomRight" state="frozen"/>
      <selection pane="topRight" activeCell="B1" sqref="B1"/>
      <selection pane="bottomLeft" activeCell="A2" sqref="A2"/>
      <selection pane="bottomRight" activeCell="H117" sqref="H117"/>
    </sheetView>
    <sheetView tabSelected="1" topLeftCell="M1" zoomScale="66" zoomScaleNormal="66" workbookViewId="1">
      <pane ySplit="1" topLeftCell="A201" activePane="bottomLeft" state="frozen"/>
      <selection activeCell="E1" sqref="E1"/>
      <selection pane="bottomLeft" activeCell="N1" sqref="N1:N1048576"/>
    </sheetView>
  </sheetViews>
  <sheetFormatPr defaultColWidth="9.140625" defaultRowHeight="77.25" customHeight="1" x14ac:dyDescent="0.25"/>
  <cols>
    <col min="1" max="1" width="14.28515625" style="40" customWidth="1"/>
    <col min="2" max="2" width="30.28515625" style="40" customWidth="1"/>
    <col min="3" max="3" width="10.85546875" style="40" customWidth="1"/>
    <col min="4" max="5" width="21.140625" style="40" customWidth="1"/>
    <col min="6" max="6" width="49" style="40" customWidth="1"/>
    <col min="7" max="7" width="22.28515625" style="40" customWidth="1"/>
    <col min="8" max="8" width="65.5703125" style="40" customWidth="1"/>
    <col min="9" max="16384" width="9.140625" style="38"/>
  </cols>
  <sheetData>
    <row r="1" spans="1:8" ht="27.75" customHeight="1" x14ac:dyDescent="0.25">
      <c r="A1" s="35" t="s">
        <v>0</v>
      </c>
      <c r="B1" s="35" t="s">
        <v>1</v>
      </c>
      <c r="C1" s="35" t="s">
        <v>2</v>
      </c>
      <c r="D1" s="35" t="s">
        <v>3</v>
      </c>
      <c r="E1" s="35" t="s">
        <v>6</v>
      </c>
      <c r="F1" s="35" t="s">
        <v>4</v>
      </c>
      <c r="G1" s="35" t="s">
        <v>5</v>
      </c>
      <c r="H1" s="35" t="s">
        <v>646</v>
      </c>
    </row>
    <row r="2" spans="1:8" ht="77.25" customHeight="1" x14ac:dyDescent="0.25">
      <c r="A2" s="14" t="s">
        <v>7</v>
      </c>
      <c r="B2" s="1" t="s">
        <v>8</v>
      </c>
      <c r="C2" s="15">
        <v>44007</v>
      </c>
      <c r="D2" s="1" t="s">
        <v>9</v>
      </c>
      <c r="E2" s="1" t="s">
        <v>10</v>
      </c>
      <c r="F2" s="1" t="s">
        <v>11</v>
      </c>
      <c r="G2" s="1" t="s">
        <v>40</v>
      </c>
      <c r="H2" s="1" t="s">
        <v>784</v>
      </c>
    </row>
    <row r="3" spans="1:8" ht="77.25" customHeight="1" x14ac:dyDescent="0.25">
      <c r="A3" s="14" t="s">
        <v>7</v>
      </c>
      <c r="B3" s="1" t="s">
        <v>8</v>
      </c>
      <c r="C3" s="15">
        <v>44007</v>
      </c>
      <c r="D3" s="1" t="s">
        <v>12</v>
      </c>
      <c r="E3" s="1" t="s">
        <v>10</v>
      </c>
      <c r="F3" s="1" t="s">
        <v>13</v>
      </c>
      <c r="G3" s="1" t="s">
        <v>20</v>
      </c>
      <c r="H3" s="1" t="s">
        <v>14</v>
      </c>
    </row>
    <row r="4" spans="1:8" ht="77.25" customHeight="1" x14ac:dyDescent="0.25">
      <c r="A4" s="14" t="s">
        <v>7</v>
      </c>
      <c r="B4" s="1" t="s">
        <v>8</v>
      </c>
      <c r="C4" s="15">
        <v>44007</v>
      </c>
      <c r="D4" s="1" t="s">
        <v>15</v>
      </c>
      <c r="E4" s="1" t="s">
        <v>10</v>
      </c>
      <c r="F4" s="1" t="s">
        <v>16</v>
      </c>
      <c r="G4" s="1" t="s">
        <v>40</v>
      </c>
      <c r="H4" s="1" t="s">
        <v>780</v>
      </c>
    </row>
    <row r="5" spans="1:8" ht="77.25" customHeight="1" x14ac:dyDescent="0.25">
      <c r="A5" s="14" t="s">
        <v>7</v>
      </c>
      <c r="B5" s="1" t="s">
        <v>8</v>
      </c>
      <c r="C5" s="15">
        <v>44007</v>
      </c>
      <c r="D5" s="1" t="s">
        <v>17</v>
      </c>
      <c r="E5" s="1" t="s">
        <v>18</v>
      </c>
      <c r="F5" s="1" t="s">
        <v>19</v>
      </c>
      <c r="G5" s="1" t="s">
        <v>20</v>
      </c>
      <c r="H5" s="1" t="s">
        <v>21</v>
      </c>
    </row>
    <row r="6" spans="1:8" ht="77.25" customHeight="1" x14ac:dyDescent="0.25">
      <c r="A6" s="14" t="s">
        <v>7</v>
      </c>
      <c r="B6" s="1" t="s">
        <v>8</v>
      </c>
      <c r="C6" s="15">
        <v>44007</v>
      </c>
      <c r="D6" s="1" t="s">
        <v>22</v>
      </c>
      <c r="E6" s="1" t="s">
        <v>709</v>
      </c>
      <c r="F6" s="1" t="s">
        <v>24</v>
      </c>
      <c r="G6" s="1" t="s">
        <v>20</v>
      </c>
      <c r="H6" s="1" t="s">
        <v>25</v>
      </c>
    </row>
    <row r="7" spans="1:8" ht="77.25" customHeight="1" x14ac:dyDescent="0.25">
      <c r="A7" s="14" t="s">
        <v>7</v>
      </c>
      <c r="B7" s="1" t="s">
        <v>8</v>
      </c>
      <c r="C7" s="15">
        <v>44007</v>
      </c>
      <c r="D7" s="1" t="s">
        <v>26</v>
      </c>
      <c r="E7" s="1" t="s">
        <v>27</v>
      </c>
      <c r="F7" s="1" t="s">
        <v>28</v>
      </c>
      <c r="G7" s="1" t="s">
        <v>20</v>
      </c>
      <c r="H7" s="34" t="s">
        <v>781</v>
      </c>
    </row>
    <row r="8" spans="1:8" ht="77.25" customHeight="1" x14ac:dyDescent="0.25">
      <c r="A8" s="14" t="s">
        <v>30</v>
      </c>
      <c r="B8" s="1" t="s">
        <v>31</v>
      </c>
      <c r="C8" s="15">
        <v>44090</v>
      </c>
      <c r="D8" s="1" t="s">
        <v>17</v>
      </c>
      <c r="E8" s="1" t="s">
        <v>32</v>
      </c>
      <c r="F8" s="1" t="s">
        <v>33</v>
      </c>
      <c r="G8" s="1" t="s">
        <v>34</v>
      </c>
      <c r="H8" s="1" t="s">
        <v>35</v>
      </c>
    </row>
    <row r="9" spans="1:8" ht="77.25" customHeight="1" x14ac:dyDescent="0.25">
      <c r="A9" s="14" t="s">
        <v>36</v>
      </c>
      <c r="B9" s="1" t="s">
        <v>37</v>
      </c>
      <c r="C9" s="15">
        <v>44095</v>
      </c>
      <c r="D9" s="1" t="s">
        <v>17</v>
      </c>
      <c r="E9" s="1" t="s">
        <v>38</v>
      </c>
      <c r="F9" s="1" t="s">
        <v>39</v>
      </c>
      <c r="G9" s="1" t="s">
        <v>40</v>
      </c>
      <c r="H9" s="34" t="s">
        <v>645</v>
      </c>
    </row>
    <row r="10" spans="1:8" ht="77.25" customHeight="1" x14ac:dyDescent="0.25">
      <c r="A10" s="14" t="s">
        <v>36</v>
      </c>
      <c r="B10" s="1" t="s">
        <v>37</v>
      </c>
      <c r="C10" s="15">
        <v>44095</v>
      </c>
      <c r="D10" s="1" t="s">
        <v>22</v>
      </c>
      <c r="E10" s="1" t="s">
        <v>38</v>
      </c>
      <c r="F10" s="1" t="s">
        <v>41</v>
      </c>
      <c r="G10" s="1" t="s">
        <v>29</v>
      </c>
      <c r="H10" s="34" t="s">
        <v>647</v>
      </c>
    </row>
    <row r="11" spans="1:8" ht="77.25" customHeight="1" x14ac:dyDescent="0.25">
      <c r="A11" s="14" t="s">
        <v>36</v>
      </c>
      <c r="B11" s="1" t="s">
        <v>37</v>
      </c>
      <c r="C11" s="15">
        <v>44095</v>
      </c>
      <c r="D11" s="1" t="s">
        <v>26</v>
      </c>
      <c r="E11" s="1" t="s">
        <v>38</v>
      </c>
      <c r="F11" s="1" t="s">
        <v>42</v>
      </c>
      <c r="G11" s="1" t="s">
        <v>29</v>
      </c>
      <c r="H11" s="34" t="s">
        <v>648</v>
      </c>
    </row>
    <row r="12" spans="1:8" ht="77.25" customHeight="1" x14ac:dyDescent="0.25">
      <c r="A12" s="14" t="s">
        <v>36</v>
      </c>
      <c r="B12" s="1" t="s">
        <v>37</v>
      </c>
      <c r="C12" s="15">
        <v>44095</v>
      </c>
      <c r="D12" s="1" t="s">
        <v>43</v>
      </c>
      <c r="E12" s="1" t="s">
        <v>44</v>
      </c>
      <c r="F12" s="1" t="s">
        <v>45</v>
      </c>
      <c r="G12" s="1" t="s">
        <v>29</v>
      </c>
      <c r="H12" s="36" t="s">
        <v>649</v>
      </c>
    </row>
    <row r="13" spans="1:8" ht="77.25" customHeight="1" x14ac:dyDescent="0.25">
      <c r="A13" s="14" t="s">
        <v>36</v>
      </c>
      <c r="B13" s="1" t="s">
        <v>37</v>
      </c>
      <c r="C13" s="15">
        <v>44095</v>
      </c>
      <c r="D13" s="1" t="s">
        <v>46</v>
      </c>
      <c r="E13" s="1" t="s">
        <v>38</v>
      </c>
      <c r="F13" s="1" t="s">
        <v>47</v>
      </c>
      <c r="G13" s="1" t="s">
        <v>34</v>
      </c>
      <c r="H13" s="36" t="s">
        <v>650</v>
      </c>
    </row>
    <row r="14" spans="1:8" ht="77.25" customHeight="1" x14ac:dyDescent="0.25">
      <c r="A14" s="14" t="s">
        <v>36</v>
      </c>
      <c r="B14" s="1" t="s">
        <v>37</v>
      </c>
      <c r="C14" s="15">
        <v>44095</v>
      </c>
      <c r="D14" s="1" t="s">
        <v>48</v>
      </c>
      <c r="E14" s="1" t="s">
        <v>49</v>
      </c>
      <c r="F14" s="1" t="s">
        <v>50</v>
      </c>
      <c r="G14" s="1" t="s">
        <v>20</v>
      </c>
      <c r="H14" s="1" t="s">
        <v>51</v>
      </c>
    </row>
    <row r="15" spans="1:8" ht="77.25" customHeight="1" x14ac:dyDescent="0.25">
      <c r="A15" s="14" t="s">
        <v>36</v>
      </c>
      <c r="B15" s="1" t="s">
        <v>37</v>
      </c>
      <c r="C15" s="15">
        <v>44095</v>
      </c>
      <c r="D15" s="1" t="s">
        <v>52</v>
      </c>
      <c r="E15" s="1" t="s">
        <v>49</v>
      </c>
      <c r="F15" s="1" t="s">
        <v>53</v>
      </c>
      <c r="G15" s="1" t="s">
        <v>20</v>
      </c>
      <c r="H15" s="1" t="s">
        <v>54</v>
      </c>
    </row>
    <row r="16" spans="1:8" ht="77.25" customHeight="1" x14ac:dyDescent="0.25">
      <c r="A16" s="14" t="s">
        <v>36</v>
      </c>
      <c r="B16" s="1" t="s">
        <v>37</v>
      </c>
      <c r="C16" s="15">
        <v>44095</v>
      </c>
      <c r="D16" s="1" t="s">
        <v>55</v>
      </c>
      <c r="E16" s="1" t="s">
        <v>49</v>
      </c>
      <c r="F16" s="1" t="s">
        <v>56</v>
      </c>
      <c r="G16" s="1" t="s">
        <v>20</v>
      </c>
      <c r="H16" s="1" t="s">
        <v>57</v>
      </c>
    </row>
    <row r="17" spans="1:8" ht="77.25" customHeight="1" x14ac:dyDescent="0.25">
      <c r="A17" s="14" t="s">
        <v>36</v>
      </c>
      <c r="B17" s="1" t="s">
        <v>37</v>
      </c>
      <c r="C17" s="15">
        <v>44095</v>
      </c>
      <c r="D17" s="1" t="s">
        <v>58</v>
      </c>
      <c r="E17" s="1" t="s">
        <v>59</v>
      </c>
      <c r="F17" s="1" t="s">
        <v>60</v>
      </c>
      <c r="G17" s="1" t="s">
        <v>29</v>
      </c>
      <c r="H17" s="36" t="s">
        <v>708</v>
      </c>
    </row>
    <row r="18" spans="1:8" ht="77.25" customHeight="1" x14ac:dyDescent="0.25">
      <c r="A18" s="14" t="s">
        <v>36</v>
      </c>
      <c r="B18" s="1" t="s">
        <v>37</v>
      </c>
      <c r="C18" s="15">
        <v>44095</v>
      </c>
      <c r="D18" s="1" t="s">
        <v>61</v>
      </c>
      <c r="E18" s="1" t="s">
        <v>59</v>
      </c>
      <c r="F18" s="1" t="s">
        <v>62</v>
      </c>
      <c r="G18" s="1" t="s">
        <v>29</v>
      </c>
      <c r="H18" s="1" t="s">
        <v>63</v>
      </c>
    </row>
    <row r="19" spans="1:8" ht="77.25" customHeight="1" x14ac:dyDescent="0.25">
      <c r="A19" s="14" t="s">
        <v>36</v>
      </c>
      <c r="B19" s="1" t="s">
        <v>37</v>
      </c>
      <c r="C19" s="15">
        <v>44095</v>
      </c>
      <c r="D19" s="1" t="s">
        <v>64</v>
      </c>
      <c r="E19" s="1" t="s">
        <v>65</v>
      </c>
      <c r="F19" s="1" t="s">
        <v>66</v>
      </c>
      <c r="G19" s="1" t="s">
        <v>20</v>
      </c>
      <c r="H19" s="1" t="s">
        <v>67</v>
      </c>
    </row>
    <row r="20" spans="1:8" ht="77.25" customHeight="1" x14ac:dyDescent="0.25">
      <c r="A20" s="14" t="s">
        <v>36</v>
      </c>
      <c r="B20" s="1" t="s">
        <v>37</v>
      </c>
      <c r="C20" s="15">
        <v>44095</v>
      </c>
      <c r="D20" s="1" t="s">
        <v>68</v>
      </c>
      <c r="E20" s="1" t="s">
        <v>49</v>
      </c>
      <c r="F20" s="1" t="s">
        <v>69</v>
      </c>
      <c r="G20" s="1" t="s">
        <v>20</v>
      </c>
      <c r="H20" s="1" t="s">
        <v>70</v>
      </c>
    </row>
    <row r="21" spans="1:8" ht="77.25" customHeight="1" x14ac:dyDescent="0.25">
      <c r="A21" s="14" t="s">
        <v>36</v>
      </c>
      <c r="B21" s="1" t="s">
        <v>37</v>
      </c>
      <c r="C21" s="15">
        <v>44095</v>
      </c>
      <c r="D21" s="1" t="s">
        <v>71</v>
      </c>
      <c r="E21" s="1" t="s">
        <v>72</v>
      </c>
      <c r="F21" s="1" t="s">
        <v>73</v>
      </c>
      <c r="G21" s="1" t="s">
        <v>20</v>
      </c>
      <c r="H21" s="1" t="s">
        <v>74</v>
      </c>
    </row>
    <row r="22" spans="1:8" ht="77.25" customHeight="1" x14ac:dyDescent="0.25">
      <c r="A22" s="14" t="s">
        <v>36</v>
      </c>
      <c r="B22" s="1" t="s">
        <v>37</v>
      </c>
      <c r="C22" s="15">
        <v>44095</v>
      </c>
      <c r="D22" s="1" t="s">
        <v>75</v>
      </c>
      <c r="E22" s="1" t="s">
        <v>76</v>
      </c>
      <c r="F22" s="1" t="s">
        <v>77</v>
      </c>
      <c r="G22" s="1" t="s">
        <v>20</v>
      </c>
      <c r="H22" s="1" t="s">
        <v>78</v>
      </c>
    </row>
    <row r="23" spans="1:8" ht="77.25" customHeight="1" x14ac:dyDescent="0.25">
      <c r="A23" s="14" t="s">
        <v>36</v>
      </c>
      <c r="B23" s="1" t="s">
        <v>37</v>
      </c>
      <c r="C23" s="15">
        <v>44095</v>
      </c>
      <c r="D23" s="1" t="s">
        <v>79</v>
      </c>
      <c r="E23" s="1" t="s">
        <v>38</v>
      </c>
      <c r="F23" s="1" t="s">
        <v>80</v>
      </c>
      <c r="G23" s="1" t="s">
        <v>40</v>
      </c>
      <c r="H23" s="1" t="s">
        <v>81</v>
      </c>
    </row>
    <row r="24" spans="1:8" ht="77.25" customHeight="1" x14ac:dyDescent="0.25">
      <c r="A24" s="14" t="s">
        <v>36</v>
      </c>
      <c r="B24" s="1" t="s">
        <v>37</v>
      </c>
      <c r="C24" s="15">
        <v>44095</v>
      </c>
      <c r="D24" s="1" t="s">
        <v>82</v>
      </c>
      <c r="E24" s="1" t="s">
        <v>38</v>
      </c>
      <c r="F24" s="1" t="s">
        <v>83</v>
      </c>
      <c r="G24" s="1" t="s">
        <v>29</v>
      </c>
      <c r="H24" s="34" t="s">
        <v>651</v>
      </c>
    </row>
    <row r="25" spans="1:8" ht="77.25" customHeight="1" x14ac:dyDescent="0.25">
      <c r="A25" s="14" t="s">
        <v>84</v>
      </c>
      <c r="B25" s="1" t="s">
        <v>85</v>
      </c>
      <c r="C25" s="15">
        <v>44110</v>
      </c>
      <c r="D25" s="1" t="s">
        <v>17</v>
      </c>
      <c r="E25" s="1" t="s">
        <v>86</v>
      </c>
      <c r="F25" s="1" t="s">
        <v>87</v>
      </c>
      <c r="G25" s="1" t="s">
        <v>40</v>
      </c>
      <c r="H25" s="1" t="s">
        <v>664</v>
      </c>
    </row>
    <row r="26" spans="1:8" ht="77.25" customHeight="1" x14ac:dyDescent="0.25">
      <c r="A26" s="14" t="s">
        <v>84</v>
      </c>
      <c r="B26" s="1" t="s">
        <v>85</v>
      </c>
      <c r="C26" s="15">
        <v>44110</v>
      </c>
      <c r="D26" s="1" t="s">
        <v>22</v>
      </c>
      <c r="E26" s="1" t="s">
        <v>86</v>
      </c>
      <c r="F26" s="1" t="s">
        <v>88</v>
      </c>
      <c r="G26" s="1" t="s">
        <v>40</v>
      </c>
      <c r="H26" s="1" t="s">
        <v>664</v>
      </c>
    </row>
    <row r="27" spans="1:8" ht="77.25" customHeight="1" x14ac:dyDescent="0.25">
      <c r="A27" s="14" t="s">
        <v>89</v>
      </c>
      <c r="B27" s="1" t="s">
        <v>90</v>
      </c>
      <c r="C27" s="15">
        <v>44152</v>
      </c>
      <c r="D27" s="1" t="s">
        <v>17</v>
      </c>
      <c r="E27" s="1" t="s">
        <v>91</v>
      </c>
      <c r="F27" s="1" t="s">
        <v>92</v>
      </c>
      <c r="G27" s="1" t="s">
        <v>20</v>
      </c>
      <c r="H27" s="1" t="s">
        <v>93</v>
      </c>
    </row>
    <row r="28" spans="1:8" ht="77.25" customHeight="1" x14ac:dyDescent="0.25">
      <c r="A28" s="14" t="s">
        <v>94</v>
      </c>
      <c r="B28" s="1" t="s">
        <v>95</v>
      </c>
      <c r="C28" s="15">
        <v>44154</v>
      </c>
      <c r="D28" s="1" t="s">
        <v>17</v>
      </c>
      <c r="E28" s="1" t="s">
        <v>65</v>
      </c>
      <c r="F28" s="1" t="s">
        <v>96</v>
      </c>
      <c r="G28" s="1" t="s">
        <v>20</v>
      </c>
      <c r="H28" s="1" t="s">
        <v>97</v>
      </c>
    </row>
    <row r="29" spans="1:8" ht="77.25" customHeight="1" x14ac:dyDescent="0.25">
      <c r="A29" s="14" t="s">
        <v>94</v>
      </c>
      <c r="B29" s="1" t="s">
        <v>95</v>
      </c>
      <c r="C29" s="15">
        <v>44154</v>
      </c>
      <c r="D29" s="1" t="s">
        <v>22</v>
      </c>
      <c r="E29" s="1" t="s">
        <v>98</v>
      </c>
      <c r="F29" s="1" t="s">
        <v>99</v>
      </c>
      <c r="G29" s="1" t="s">
        <v>40</v>
      </c>
      <c r="H29" s="1" t="s">
        <v>100</v>
      </c>
    </row>
    <row r="30" spans="1:8" ht="77.25" customHeight="1" x14ac:dyDescent="0.25">
      <c r="A30" s="14" t="s">
        <v>101</v>
      </c>
      <c r="B30" s="1" t="s">
        <v>102</v>
      </c>
      <c r="C30" s="15">
        <v>44165</v>
      </c>
      <c r="D30" s="1" t="s">
        <v>9</v>
      </c>
      <c r="E30" s="1" t="s">
        <v>10</v>
      </c>
      <c r="F30" s="1" t="s">
        <v>103</v>
      </c>
      <c r="G30" s="1" t="s">
        <v>40</v>
      </c>
      <c r="H30" s="1" t="s">
        <v>779</v>
      </c>
    </row>
    <row r="31" spans="1:8" ht="77.25" customHeight="1" x14ac:dyDescent="0.25">
      <c r="A31" s="14" t="s">
        <v>101</v>
      </c>
      <c r="B31" s="1" t="s">
        <v>102</v>
      </c>
      <c r="C31" s="15">
        <v>44165</v>
      </c>
      <c r="D31" s="1" t="s">
        <v>17</v>
      </c>
      <c r="E31" s="1" t="s">
        <v>38</v>
      </c>
      <c r="F31" s="1" t="s">
        <v>104</v>
      </c>
      <c r="G31" s="1" t="s">
        <v>29</v>
      </c>
      <c r="H31" s="36" t="s">
        <v>707</v>
      </c>
    </row>
    <row r="32" spans="1:8" ht="77.25" customHeight="1" x14ac:dyDescent="0.25">
      <c r="A32" s="14" t="s">
        <v>101</v>
      </c>
      <c r="B32" s="1" t="s">
        <v>102</v>
      </c>
      <c r="C32" s="15">
        <v>44165</v>
      </c>
      <c r="D32" s="1" t="s">
        <v>22</v>
      </c>
      <c r="E32" s="1" t="s">
        <v>105</v>
      </c>
      <c r="F32" s="1" t="s">
        <v>106</v>
      </c>
      <c r="G32" s="1" t="s">
        <v>20</v>
      </c>
      <c r="H32" s="1" t="s">
        <v>107</v>
      </c>
    </row>
    <row r="33" spans="1:8" ht="77.25" customHeight="1" x14ac:dyDescent="0.25">
      <c r="A33" s="14" t="s">
        <v>101</v>
      </c>
      <c r="B33" s="1" t="s">
        <v>102</v>
      </c>
      <c r="C33" s="15">
        <v>44165</v>
      </c>
      <c r="D33" s="1" t="s">
        <v>26</v>
      </c>
      <c r="E33" s="1" t="s">
        <v>108</v>
      </c>
      <c r="F33" s="1" t="s">
        <v>109</v>
      </c>
      <c r="G33" s="1" t="s">
        <v>20</v>
      </c>
      <c r="H33" s="1" t="s">
        <v>110</v>
      </c>
    </row>
    <row r="34" spans="1:8" ht="77.25" customHeight="1" x14ac:dyDescent="0.25">
      <c r="A34" s="14" t="s">
        <v>101</v>
      </c>
      <c r="B34" s="1" t="s">
        <v>102</v>
      </c>
      <c r="C34" s="15">
        <v>44165</v>
      </c>
      <c r="D34" s="1" t="s">
        <v>43</v>
      </c>
      <c r="E34" s="1" t="s">
        <v>108</v>
      </c>
      <c r="F34" s="1" t="s">
        <v>111</v>
      </c>
      <c r="G34" s="1" t="s">
        <v>20</v>
      </c>
      <c r="H34" s="1" t="s">
        <v>112</v>
      </c>
    </row>
    <row r="35" spans="1:8" ht="77.25" customHeight="1" x14ac:dyDescent="0.25">
      <c r="A35" s="14" t="s">
        <v>101</v>
      </c>
      <c r="B35" s="1" t="s">
        <v>102</v>
      </c>
      <c r="C35" s="15">
        <v>44165</v>
      </c>
      <c r="D35" s="1" t="s">
        <v>46</v>
      </c>
      <c r="E35" s="1" t="s">
        <v>59</v>
      </c>
      <c r="F35" s="1" t="s">
        <v>113</v>
      </c>
      <c r="G35" s="1" t="s">
        <v>29</v>
      </c>
      <c r="H35" s="1" t="s">
        <v>114</v>
      </c>
    </row>
    <row r="36" spans="1:8" ht="77.25" customHeight="1" x14ac:dyDescent="0.25">
      <c r="A36" s="14" t="s">
        <v>101</v>
      </c>
      <c r="B36" s="1" t="s">
        <v>102</v>
      </c>
      <c r="C36" s="15">
        <v>44165</v>
      </c>
      <c r="D36" s="1" t="s">
        <v>48</v>
      </c>
      <c r="E36" s="1" t="s">
        <v>709</v>
      </c>
      <c r="F36" s="1" t="s">
        <v>115</v>
      </c>
      <c r="G36" s="1" t="s">
        <v>20</v>
      </c>
      <c r="H36" s="1" t="s">
        <v>116</v>
      </c>
    </row>
    <row r="37" spans="1:8" ht="77.25" customHeight="1" x14ac:dyDescent="0.25">
      <c r="A37" s="14" t="s">
        <v>101</v>
      </c>
      <c r="B37" s="1" t="s">
        <v>102</v>
      </c>
      <c r="C37" s="15">
        <v>44165</v>
      </c>
      <c r="D37" s="1" t="s">
        <v>52</v>
      </c>
      <c r="E37" s="1" t="s">
        <v>18</v>
      </c>
      <c r="F37" s="1" t="s">
        <v>117</v>
      </c>
      <c r="G37" s="1" t="s">
        <v>20</v>
      </c>
      <c r="H37" s="1" t="s">
        <v>118</v>
      </c>
    </row>
    <row r="38" spans="1:8" ht="77.25" customHeight="1" x14ac:dyDescent="0.25">
      <c r="A38" s="14" t="s">
        <v>101</v>
      </c>
      <c r="B38" s="1" t="s">
        <v>102</v>
      </c>
      <c r="C38" s="15">
        <v>44165</v>
      </c>
      <c r="D38" s="1" t="s">
        <v>55</v>
      </c>
      <c r="E38" s="1" t="s">
        <v>18</v>
      </c>
      <c r="F38" s="1" t="s">
        <v>119</v>
      </c>
      <c r="G38" s="1" t="s">
        <v>29</v>
      </c>
      <c r="H38" s="1" t="s">
        <v>663</v>
      </c>
    </row>
    <row r="39" spans="1:8" ht="77.25" customHeight="1" x14ac:dyDescent="0.25">
      <c r="A39" s="14" t="s">
        <v>101</v>
      </c>
      <c r="B39" s="1" t="s">
        <v>102</v>
      </c>
      <c r="C39" s="15">
        <v>44165</v>
      </c>
      <c r="D39" s="1" t="s">
        <v>58</v>
      </c>
      <c r="E39" s="1" t="s">
        <v>65</v>
      </c>
      <c r="F39" s="1" t="s">
        <v>120</v>
      </c>
      <c r="G39" s="1" t="s">
        <v>20</v>
      </c>
      <c r="H39" s="34" t="s">
        <v>652</v>
      </c>
    </row>
    <row r="40" spans="1:8" ht="77.25" customHeight="1" x14ac:dyDescent="0.25">
      <c r="A40" s="14" t="s">
        <v>101</v>
      </c>
      <c r="B40" s="1" t="s">
        <v>102</v>
      </c>
      <c r="C40" s="15">
        <v>44165</v>
      </c>
      <c r="D40" s="1" t="s">
        <v>61</v>
      </c>
      <c r="E40" s="1" t="s">
        <v>27</v>
      </c>
      <c r="F40" s="1" t="s">
        <v>121</v>
      </c>
      <c r="G40" s="1" t="s">
        <v>29</v>
      </c>
      <c r="H40" s="34" t="s">
        <v>653</v>
      </c>
    </row>
    <row r="41" spans="1:8" ht="77.25" customHeight="1" x14ac:dyDescent="0.25">
      <c r="A41" s="14" t="s">
        <v>101</v>
      </c>
      <c r="B41" s="1" t="s">
        <v>102</v>
      </c>
      <c r="C41" s="15">
        <v>44165</v>
      </c>
      <c r="D41" s="1" t="s">
        <v>64</v>
      </c>
      <c r="E41" s="1" t="s">
        <v>59</v>
      </c>
      <c r="F41" s="1" t="s">
        <v>122</v>
      </c>
      <c r="G41" s="1" t="s">
        <v>20</v>
      </c>
      <c r="H41" s="1" t="s">
        <v>123</v>
      </c>
    </row>
    <row r="42" spans="1:8" ht="77.25" customHeight="1" x14ac:dyDescent="0.25">
      <c r="A42" s="14" t="s">
        <v>124</v>
      </c>
      <c r="B42" s="1" t="s">
        <v>125</v>
      </c>
      <c r="C42" s="15">
        <v>44168</v>
      </c>
      <c r="D42" s="1" t="s">
        <v>17</v>
      </c>
      <c r="E42" s="1" t="s">
        <v>126</v>
      </c>
      <c r="F42" s="1" t="s">
        <v>127</v>
      </c>
      <c r="G42" s="1" t="s">
        <v>29</v>
      </c>
      <c r="H42" s="1" t="s">
        <v>128</v>
      </c>
    </row>
    <row r="43" spans="1:8" ht="77.25" customHeight="1" x14ac:dyDescent="0.25">
      <c r="A43" s="14" t="s">
        <v>129</v>
      </c>
      <c r="B43" s="1" t="s">
        <v>130</v>
      </c>
      <c r="C43" s="15">
        <v>44224</v>
      </c>
      <c r="D43" s="1" t="s">
        <v>17</v>
      </c>
      <c r="E43" s="1" t="s">
        <v>98</v>
      </c>
      <c r="F43" s="1" t="s">
        <v>131</v>
      </c>
      <c r="G43" s="1" t="s">
        <v>40</v>
      </c>
      <c r="H43" s="34" t="s">
        <v>654</v>
      </c>
    </row>
    <row r="44" spans="1:8" ht="77.25" customHeight="1" x14ac:dyDescent="0.25">
      <c r="A44" s="14" t="s">
        <v>129</v>
      </c>
      <c r="B44" s="1" t="s">
        <v>130</v>
      </c>
      <c r="C44" s="15">
        <v>44224</v>
      </c>
      <c r="D44" s="1" t="s">
        <v>22</v>
      </c>
      <c r="E44" s="1" t="s">
        <v>91</v>
      </c>
      <c r="F44" s="1" t="s">
        <v>132</v>
      </c>
      <c r="G44" s="1" t="s">
        <v>29</v>
      </c>
      <c r="H44" s="1" t="s">
        <v>133</v>
      </c>
    </row>
    <row r="45" spans="1:8" ht="77.25" customHeight="1" x14ac:dyDescent="0.25">
      <c r="A45" s="14" t="s">
        <v>129</v>
      </c>
      <c r="B45" s="1" t="s">
        <v>130</v>
      </c>
      <c r="C45" s="15">
        <v>44224</v>
      </c>
      <c r="D45" s="1" t="s">
        <v>26</v>
      </c>
      <c r="E45" s="1" t="s">
        <v>38</v>
      </c>
      <c r="F45" s="1" t="s">
        <v>134</v>
      </c>
      <c r="G45" s="1" t="s">
        <v>29</v>
      </c>
      <c r="H45" s="1" t="s">
        <v>600</v>
      </c>
    </row>
    <row r="46" spans="1:8" ht="77.25" customHeight="1" x14ac:dyDescent="0.25">
      <c r="A46" s="14" t="s">
        <v>129</v>
      </c>
      <c r="B46" s="1" t="s">
        <v>130</v>
      </c>
      <c r="C46" s="15">
        <v>44224</v>
      </c>
      <c r="D46" s="1" t="s">
        <v>43</v>
      </c>
      <c r="E46" s="1" t="s">
        <v>91</v>
      </c>
      <c r="F46" s="1" t="s">
        <v>135</v>
      </c>
      <c r="G46" s="1" t="s">
        <v>29</v>
      </c>
      <c r="H46" s="34" t="s">
        <v>655</v>
      </c>
    </row>
    <row r="47" spans="1:8" ht="77.25" customHeight="1" x14ac:dyDescent="0.25">
      <c r="A47" s="14" t="s">
        <v>129</v>
      </c>
      <c r="B47" s="1" t="s">
        <v>130</v>
      </c>
      <c r="C47" s="15">
        <v>44224</v>
      </c>
      <c r="D47" s="1" t="s">
        <v>46</v>
      </c>
      <c r="E47" s="1" t="s">
        <v>91</v>
      </c>
      <c r="F47" s="1" t="s">
        <v>136</v>
      </c>
      <c r="G47" s="1" t="s">
        <v>29</v>
      </c>
      <c r="H47" s="1" t="s">
        <v>526</v>
      </c>
    </row>
    <row r="48" spans="1:8" ht="77.25" customHeight="1" x14ac:dyDescent="0.25">
      <c r="A48" s="14" t="s">
        <v>129</v>
      </c>
      <c r="B48" s="1" t="s">
        <v>130</v>
      </c>
      <c r="C48" s="15">
        <v>44224</v>
      </c>
      <c r="D48" s="1" t="s">
        <v>48</v>
      </c>
      <c r="E48" s="1" t="s">
        <v>38</v>
      </c>
      <c r="F48" s="1" t="s">
        <v>137</v>
      </c>
      <c r="G48" s="1" t="s">
        <v>40</v>
      </c>
      <c r="H48" s="1" t="s">
        <v>742</v>
      </c>
    </row>
    <row r="49" spans="1:8" ht="77.25" customHeight="1" x14ac:dyDescent="0.25">
      <c r="A49" s="14" t="s">
        <v>129</v>
      </c>
      <c r="B49" s="1" t="s">
        <v>130</v>
      </c>
      <c r="C49" s="15">
        <v>44224</v>
      </c>
      <c r="D49" s="1" t="s">
        <v>52</v>
      </c>
      <c r="E49" s="1" t="s">
        <v>98</v>
      </c>
      <c r="F49" s="1" t="s">
        <v>138</v>
      </c>
      <c r="G49" s="1" t="s">
        <v>29</v>
      </c>
      <c r="H49" s="1" t="s">
        <v>139</v>
      </c>
    </row>
    <row r="50" spans="1:8" ht="77.25" customHeight="1" x14ac:dyDescent="0.25">
      <c r="A50" s="14" t="s">
        <v>129</v>
      </c>
      <c r="B50" s="1" t="s">
        <v>130</v>
      </c>
      <c r="C50" s="15">
        <v>44224</v>
      </c>
      <c r="D50" s="1" t="s">
        <v>55</v>
      </c>
      <c r="E50" s="1" t="s">
        <v>140</v>
      </c>
      <c r="F50" s="1" t="s">
        <v>141</v>
      </c>
      <c r="G50" s="1" t="s">
        <v>34</v>
      </c>
      <c r="H50" s="1" t="s">
        <v>142</v>
      </c>
    </row>
    <row r="51" spans="1:8" ht="77.25" customHeight="1" x14ac:dyDescent="0.25">
      <c r="A51" s="14" t="s">
        <v>129</v>
      </c>
      <c r="B51" s="1" t="s">
        <v>130</v>
      </c>
      <c r="C51" s="15">
        <v>44224</v>
      </c>
      <c r="D51" s="1" t="s">
        <v>58</v>
      </c>
      <c r="E51" s="1" t="s">
        <v>140</v>
      </c>
      <c r="F51" s="1" t="s">
        <v>143</v>
      </c>
      <c r="G51" s="1" t="s">
        <v>34</v>
      </c>
      <c r="H51" s="1" t="s">
        <v>144</v>
      </c>
    </row>
    <row r="52" spans="1:8" ht="77.25" customHeight="1" x14ac:dyDescent="0.25">
      <c r="A52" s="14" t="s">
        <v>129</v>
      </c>
      <c r="B52" s="1" t="s">
        <v>130</v>
      </c>
      <c r="C52" s="15">
        <v>44224</v>
      </c>
      <c r="D52" s="1" t="s">
        <v>61</v>
      </c>
      <c r="E52" s="1" t="s">
        <v>140</v>
      </c>
      <c r="F52" s="1" t="s">
        <v>145</v>
      </c>
      <c r="G52" s="1" t="s">
        <v>20</v>
      </c>
      <c r="H52" s="1" t="s">
        <v>539</v>
      </c>
    </row>
    <row r="53" spans="1:8" ht="77.25" customHeight="1" x14ac:dyDescent="0.25">
      <c r="A53" s="14" t="s">
        <v>129</v>
      </c>
      <c r="B53" s="1" t="s">
        <v>130</v>
      </c>
      <c r="C53" s="15">
        <v>44224</v>
      </c>
      <c r="D53" s="1" t="s">
        <v>64</v>
      </c>
      <c r="E53" s="1" t="s">
        <v>146</v>
      </c>
      <c r="F53" s="1" t="s">
        <v>147</v>
      </c>
      <c r="G53" s="1" t="s">
        <v>20</v>
      </c>
      <c r="H53" s="1" t="s">
        <v>148</v>
      </c>
    </row>
    <row r="54" spans="1:8" ht="77.25" customHeight="1" x14ac:dyDescent="0.25">
      <c r="A54" s="14" t="s">
        <v>129</v>
      </c>
      <c r="B54" s="1" t="s">
        <v>130</v>
      </c>
      <c r="C54" s="15">
        <v>44224</v>
      </c>
      <c r="D54" s="1" t="s">
        <v>68</v>
      </c>
      <c r="E54" s="1" t="s">
        <v>149</v>
      </c>
      <c r="F54" s="1" t="s">
        <v>150</v>
      </c>
      <c r="G54" s="1" t="s">
        <v>29</v>
      </c>
      <c r="H54" s="34" t="s">
        <v>656</v>
      </c>
    </row>
    <row r="55" spans="1:8" ht="77.25" customHeight="1" x14ac:dyDescent="0.25">
      <c r="A55" s="14" t="s">
        <v>129</v>
      </c>
      <c r="B55" s="1" t="s">
        <v>130</v>
      </c>
      <c r="C55" s="15">
        <v>44224</v>
      </c>
      <c r="D55" s="1" t="s">
        <v>71</v>
      </c>
      <c r="E55" s="1" t="s">
        <v>27</v>
      </c>
      <c r="F55" s="1" t="s">
        <v>151</v>
      </c>
      <c r="G55" s="1" t="s">
        <v>29</v>
      </c>
      <c r="H55" s="34" t="s">
        <v>657</v>
      </c>
    </row>
    <row r="56" spans="1:8" ht="77.25" customHeight="1" x14ac:dyDescent="0.25">
      <c r="A56" s="14" t="s">
        <v>152</v>
      </c>
      <c r="B56" s="1" t="s">
        <v>153</v>
      </c>
      <c r="C56" s="15">
        <v>44256</v>
      </c>
      <c r="D56" s="1" t="s">
        <v>17</v>
      </c>
      <c r="E56" s="1" t="s">
        <v>709</v>
      </c>
      <c r="F56" s="1" t="s">
        <v>154</v>
      </c>
      <c r="G56" s="1" t="s">
        <v>40</v>
      </c>
      <c r="H56" s="36" t="s">
        <v>716</v>
      </c>
    </row>
    <row r="57" spans="1:8" ht="77.25" customHeight="1" x14ac:dyDescent="0.25">
      <c r="A57" s="14" t="s">
        <v>152</v>
      </c>
      <c r="B57" s="1" t="s">
        <v>153</v>
      </c>
      <c r="C57" s="15">
        <v>44256</v>
      </c>
      <c r="D57" s="1" t="s">
        <v>22</v>
      </c>
      <c r="E57" s="1" t="s">
        <v>709</v>
      </c>
      <c r="F57" s="1" t="s">
        <v>155</v>
      </c>
      <c r="G57" s="1" t="s">
        <v>40</v>
      </c>
      <c r="H57" s="1" t="s">
        <v>156</v>
      </c>
    </row>
    <row r="58" spans="1:8" ht="77.25" customHeight="1" x14ac:dyDescent="0.25">
      <c r="A58" s="14" t="s">
        <v>152</v>
      </c>
      <c r="B58" s="1" t="s">
        <v>153</v>
      </c>
      <c r="C58" s="15">
        <v>44256</v>
      </c>
      <c r="D58" s="1" t="s">
        <v>26</v>
      </c>
      <c r="E58" s="1" t="s">
        <v>709</v>
      </c>
      <c r="F58" s="1" t="s">
        <v>157</v>
      </c>
      <c r="G58" s="1" t="s">
        <v>20</v>
      </c>
      <c r="H58" s="1" t="s">
        <v>601</v>
      </c>
    </row>
    <row r="59" spans="1:8" ht="77.25" customHeight="1" x14ac:dyDescent="0.25">
      <c r="A59" s="14" t="s">
        <v>152</v>
      </c>
      <c r="B59" s="1" t="s">
        <v>153</v>
      </c>
      <c r="C59" s="15">
        <v>44256</v>
      </c>
      <c r="D59" s="1" t="s">
        <v>43</v>
      </c>
      <c r="E59" s="1" t="s">
        <v>709</v>
      </c>
      <c r="F59" s="1" t="s">
        <v>158</v>
      </c>
      <c r="G59" s="1" t="s">
        <v>29</v>
      </c>
      <c r="H59" s="1" t="s">
        <v>602</v>
      </c>
    </row>
    <row r="60" spans="1:8" ht="77.25" customHeight="1" x14ac:dyDescent="0.25">
      <c r="A60" s="14" t="s">
        <v>152</v>
      </c>
      <c r="B60" s="1" t="s">
        <v>153</v>
      </c>
      <c r="C60" s="15">
        <v>44256</v>
      </c>
      <c r="D60" s="1" t="s">
        <v>46</v>
      </c>
      <c r="E60" s="1" t="s">
        <v>709</v>
      </c>
      <c r="F60" s="1" t="s">
        <v>159</v>
      </c>
      <c r="G60" s="1" t="s">
        <v>34</v>
      </c>
      <c r="H60" s="1" t="s">
        <v>603</v>
      </c>
    </row>
    <row r="61" spans="1:8" ht="77.25" customHeight="1" x14ac:dyDescent="0.25">
      <c r="A61" s="14" t="s">
        <v>152</v>
      </c>
      <c r="B61" s="1" t="s">
        <v>153</v>
      </c>
      <c r="C61" s="15">
        <v>44256</v>
      </c>
      <c r="D61" s="1" t="s">
        <v>48</v>
      </c>
      <c r="E61" s="1" t="s">
        <v>709</v>
      </c>
      <c r="F61" s="1" t="s">
        <v>160</v>
      </c>
      <c r="G61" s="1" t="s">
        <v>20</v>
      </c>
      <c r="H61" s="36" t="s">
        <v>715</v>
      </c>
    </row>
    <row r="62" spans="1:8" ht="77.25" customHeight="1" x14ac:dyDescent="0.25">
      <c r="A62" s="14" t="s">
        <v>152</v>
      </c>
      <c r="B62" s="1" t="s">
        <v>153</v>
      </c>
      <c r="C62" s="15">
        <v>44256</v>
      </c>
      <c r="D62" s="1" t="s">
        <v>52</v>
      </c>
      <c r="E62" s="1" t="s">
        <v>709</v>
      </c>
      <c r="F62" s="1" t="s">
        <v>161</v>
      </c>
      <c r="G62" s="1" t="s">
        <v>40</v>
      </c>
      <c r="H62" s="36"/>
    </row>
    <row r="63" spans="1:8" ht="77.25" customHeight="1" x14ac:dyDescent="0.25">
      <c r="A63" s="14" t="s">
        <v>162</v>
      </c>
      <c r="B63" s="1" t="s">
        <v>163</v>
      </c>
      <c r="C63" s="15">
        <v>44270</v>
      </c>
      <c r="D63" s="1" t="s">
        <v>17</v>
      </c>
      <c r="E63" s="1" t="s">
        <v>49</v>
      </c>
      <c r="F63" s="1" t="s">
        <v>164</v>
      </c>
      <c r="G63" s="1" t="s">
        <v>20</v>
      </c>
      <c r="H63" s="41" t="s">
        <v>714</v>
      </c>
    </row>
    <row r="64" spans="1:8" ht="77.25" customHeight="1" x14ac:dyDescent="0.25">
      <c r="A64" s="14" t="s">
        <v>165</v>
      </c>
      <c r="B64" s="1" t="s">
        <v>166</v>
      </c>
      <c r="C64" s="15">
        <v>44274</v>
      </c>
      <c r="D64" s="1" t="s">
        <v>17</v>
      </c>
      <c r="E64" s="1" t="s">
        <v>91</v>
      </c>
      <c r="F64" s="1" t="s">
        <v>167</v>
      </c>
      <c r="G64" s="1" t="s">
        <v>40</v>
      </c>
      <c r="H64" s="1" t="s">
        <v>168</v>
      </c>
    </row>
    <row r="65" spans="1:8" ht="77.25" customHeight="1" x14ac:dyDescent="0.25">
      <c r="A65" s="14" t="s">
        <v>165</v>
      </c>
      <c r="B65" s="1" t="s">
        <v>166</v>
      </c>
      <c r="C65" s="15">
        <v>44274</v>
      </c>
      <c r="D65" s="1" t="s">
        <v>22</v>
      </c>
      <c r="E65" s="1" t="s">
        <v>91</v>
      </c>
      <c r="F65" s="1" t="s">
        <v>169</v>
      </c>
      <c r="G65" s="1" t="s">
        <v>40</v>
      </c>
      <c r="H65" s="1" t="s">
        <v>170</v>
      </c>
    </row>
    <row r="66" spans="1:8" ht="77.25" customHeight="1" x14ac:dyDescent="0.25">
      <c r="A66" s="14" t="s">
        <v>171</v>
      </c>
      <c r="B66" s="1" t="s">
        <v>172</v>
      </c>
      <c r="C66" s="15">
        <v>44279</v>
      </c>
      <c r="D66" s="1" t="s">
        <v>17</v>
      </c>
      <c r="E66" s="1" t="s">
        <v>173</v>
      </c>
      <c r="F66" s="1" t="s">
        <v>174</v>
      </c>
      <c r="G66" s="1" t="s">
        <v>29</v>
      </c>
      <c r="H66" s="1" t="s">
        <v>175</v>
      </c>
    </row>
    <row r="67" spans="1:8" ht="77.25" customHeight="1" x14ac:dyDescent="0.25">
      <c r="A67" s="14" t="s">
        <v>176</v>
      </c>
      <c r="B67" s="1" t="s">
        <v>177</v>
      </c>
      <c r="C67" s="15">
        <v>44286</v>
      </c>
      <c r="D67" s="1" t="s">
        <v>17</v>
      </c>
      <c r="E67" s="1" t="s">
        <v>65</v>
      </c>
      <c r="F67" s="1" t="s">
        <v>178</v>
      </c>
      <c r="G67" s="1" t="s">
        <v>29</v>
      </c>
      <c r="H67" s="1" t="s">
        <v>179</v>
      </c>
    </row>
    <row r="68" spans="1:8" ht="77.25" customHeight="1" x14ac:dyDescent="0.25">
      <c r="A68" s="14" t="s">
        <v>180</v>
      </c>
      <c r="B68" s="1" t="s">
        <v>181</v>
      </c>
      <c r="C68" s="15">
        <v>44286</v>
      </c>
      <c r="D68" s="1" t="s">
        <v>17</v>
      </c>
      <c r="E68" s="1" t="s">
        <v>38</v>
      </c>
      <c r="F68" s="1" t="s">
        <v>182</v>
      </c>
      <c r="G68" s="1" t="s">
        <v>40</v>
      </c>
      <c r="H68" s="15" t="s">
        <v>743</v>
      </c>
    </row>
    <row r="69" spans="1:8" ht="77.25" customHeight="1" x14ac:dyDescent="0.25">
      <c r="A69" s="14" t="s">
        <v>180</v>
      </c>
      <c r="B69" s="1" t="s">
        <v>181</v>
      </c>
      <c r="C69" s="15">
        <v>44286</v>
      </c>
      <c r="D69" s="1" t="s">
        <v>22</v>
      </c>
      <c r="E69" s="1" t="s">
        <v>38</v>
      </c>
      <c r="F69" s="1" t="s">
        <v>183</v>
      </c>
      <c r="G69" s="1" t="s">
        <v>20</v>
      </c>
      <c r="H69" s="34" t="s">
        <v>658</v>
      </c>
    </row>
    <row r="70" spans="1:8" ht="77.25" customHeight="1" x14ac:dyDescent="0.25">
      <c r="A70" s="14" t="s">
        <v>180</v>
      </c>
      <c r="B70" s="1" t="s">
        <v>181</v>
      </c>
      <c r="C70" s="15">
        <v>44286</v>
      </c>
      <c r="D70" s="1" t="s">
        <v>26</v>
      </c>
      <c r="E70" s="1" t="s">
        <v>38</v>
      </c>
      <c r="F70" s="1" t="s">
        <v>184</v>
      </c>
      <c r="G70" s="1" t="s">
        <v>20</v>
      </c>
      <c r="H70" s="1" t="s">
        <v>185</v>
      </c>
    </row>
    <row r="71" spans="1:8" ht="77.25" customHeight="1" x14ac:dyDescent="0.25">
      <c r="A71" s="14" t="s">
        <v>180</v>
      </c>
      <c r="B71" s="1" t="s">
        <v>181</v>
      </c>
      <c r="C71" s="15">
        <v>44286</v>
      </c>
      <c r="D71" s="1" t="s">
        <v>43</v>
      </c>
      <c r="E71" s="1" t="s">
        <v>38</v>
      </c>
      <c r="F71" s="1" t="s">
        <v>186</v>
      </c>
      <c r="G71" s="1" t="s">
        <v>29</v>
      </c>
      <c r="H71" s="1" t="s">
        <v>187</v>
      </c>
    </row>
    <row r="72" spans="1:8" ht="77.25" customHeight="1" x14ac:dyDescent="0.25">
      <c r="A72" s="14" t="s">
        <v>180</v>
      </c>
      <c r="B72" s="1" t="s">
        <v>181</v>
      </c>
      <c r="C72" s="15">
        <v>44286</v>
      </c>
      <c r="D72" s="1" t="s">
        <v>46</v>
      </c>
      <c r="E72" s="1" t="s">
        <v>108</v>
      </c>
      <c r="F72" s="1" t="s">
        <v>188</v>
      </c>
      <c r="G72" s="1" t="s">
        <v>20</v>
      </c>
      <c r="H72" s="1" t="s">
        <v>189</v>
      </c>
    </row>
    <row r="73" spans="1:8" ht="77.25" customHeight="1" x14ac:dyDescent="0.25">
      <c r="A73" s="14" t="s">
        <v>180</v>
      </c>
      <c r="B73" s="1" t="s">
        <v>181</v>
      </c>
      <c r="C73" s="15">
        <v>44286</v>
      </c>
      <c r="D73" s="1" t="s">
        <v>48</v>
      </c>
      <c r="E73" s="1" t="s">
        <v>108</v>
      </c>
      <c r="F73" s="1" t="s">
        <v>190</v>
      </c>
      <c r="G73" s="1" t="s">
        <v>34</v>
      </c>
      <c r="H73" s="1" t="s">
        <v>191</v>
      </c>
    </row>
    <row r="74" spans="1:8" ht="77.25" customHeight="1" x14ac:dyDescent="0.25">
      <c r="A74" s="14" t="s">
        <v>180</v>
      </c>
      <c r="B74" s="1" t="s">
        <v>181</v>
      </c>
      <c r="C74" s="15">
        <v>44286</v>
      </c>
      <c r="D74" s="1" t="s">
        <v>52</v>
      </c>
      <c r="E74" s="1" t="s">
        <v>108</v>
      </c>
      <c r="F74" s="1" t="s">
        <v>192</v>
      </c>
      <c r="G74" s="1" t="s">
        <v>20</v>
      </c>
      <c r="H74" s="1" t="s">
        <v>193</v>
      </c>
    </row>
    <row r="75" spans="1:8" ht="77.25" customHeight="1" x14ac:dyDescent="0.25">
      <c r="A75" s="14" t="s">
        <v>180</v>
      </c>
      <c r="B75" s="1" t="s">
        <v>181</v>
      </c>
      <c r="C75" s="15">
        <v>44286</v>
      </c>
      <c r="D75" s="1" t="s">
        <v>55</v>
      </c>
      <c r="E75" s="1" t="s">
        <v>38</v>
      </c>
      <c r="F75" s="1" t="s">
        <v>194</v>
      </c>
      <c r="G75" s="1" t="s">
        <v>29</v>
      </c>
      <c r="H75" s="34" t="s">
        <v>744</v>
      </c>
    </row>
    <row r="76" spans="1:8" ht="77.25" customHeight="1" x14ac:dyDescent="0.25">
      <c r="A76" s="14" t="s">
        <v>180</v>
      </c>
      <c r="B76" s="1" t="s">
        <v>181</v>
      </c>
      <c r="C76" s="15">
        <v>44286</v>
      </c>
      <c r="D76" s="1" t="s">
        <v>58</v>
      </c>
      <c r="E76" s="1" t="s">
        <v>140</v>
      </c>
      <c r="F76" s="1" t="s">
        <v>195</v>
      </c>
      <c r="G76" s="1" t="s">
        <v>29</v>
      </c>
      <c r="H76" s="34" t="s">
        <v>745</v>
      </c>
    </row>
    <row r="77" spans="1:8" ht="77.25" customHeight="1" x14ac:dyDescent="0.25">
      <c r="A77" s="14" t="s">
        <v>180</v>
      </c>
      <c r="B77" s="1" t="s">
        <v>181</v>
      </c>
      <c r="C77" s="15">
        <v>44286</v>
      </c>
      <c r="D77" s="1" t="s">
        <v>61</v>
      </c>
      <c r="E77" s="1" t="s">
        <v>91</v>
      </c>
      <c r="F77" s="1" t="s">
        <v>196</v>
      </c>
      <c r="G77" s="1" t="s">
        <v>20</v>
      </c>
      <c r="H77" s="1" t="s">
        <v>197</v>
      </c>
    </row>
    <row r="78" spans="1:8" ht="77.25" customHeight="1" x14ac:dyDescent="0.25">
      <c r="A78" s="14" t="s">
        <v>180</v>
      </c>
      <c r="B78" s="1" t="s">
        <v>181</v>
      </c>
      <c r="C78" s="15">
        <v>44286</v>
      </c>
      <c r="D78" s="1" t="s">
        <v>64</v>
      </c>
      <c r="E78" s="1" t="s">
        <v>49</v>
      </c>
      <c r="F78" s="1" t="s">
        <v>198</v>
      </c>
      <c r="G78" s="1" t="s">
        <v>20</v>
      </c>
      <c r="H78" s="1" t="s">
        <v>529</v>
      </c>
    </row>
    <row r="79" spans="1:8" ht="77.25" customHeight="1" x14ac:dyDescent="0.25">
      <c r="A79" s="14" t="s">
        <v>180</v>
      </c>
      <c r="B79" s="1" t="s">
        <v>181</v>
      </c>
      <c r="C79" s="15">
        <v>44286</v>
      </c>
      <c r="D79" s="1" t="s">
        <v>68</v>
      </c>
      <c r="E79" s="1" t="s">
        <v>49</v>
      </c>
      <c r="F79" s="1" t="s">
        <v>199</v>
      </c>
      <c r="G79" s="1" t="s">
        <v>20</v>
      </c>
      <c r="H79" s="1" t="s">
        <v>746</v>
      </c>
    </row>
    <row r="80" spans="1:8" ht="77.25" customHeight="1" x14ac:dyDescent="0.25">
      <c r="A80" s="14" t="s">
        <v>180</v>
      </c>
      <c r="B80" s="1" t="s">
        <v>181</v>
      </c>
      <c r="C80" s="15">
        <v>44286</v>
      </c>
      <c r="D80" s="1" t="s">
        <v>71</v>
      </c>
      <c r="E80" s="1" t="s">
        <v>32</v>
      </c>
      <c r="F80" s="1" t="s">
        <v>200</v>
      </c>
      <c r="G80" s="1" t="s">
        <v>20</v>
      </c>
      <c r="H80" s="1" t="s">
        <v>201</v>
      </c>
    </row>
    <row r="81" spans="1:8" ht="77.25" customHeight="1" x14ac:dyDescent="0.25">
      <c r="A81" s="14" t="s">
        <v>180</v>
      </c>
      <c r="B81" s="1" t="s">
        <v>181</v>
      </c>
      <c r="C81" s="15">
        <v>44286</v>
      </c>
      <c r="D81" s="1" t="s">
        <v>75</v>
      </c>
      <c r="E81" s="1" t="s">
        <v>32</v>
      </c>
      <c r="F81" s="1" t="s">
        <v>202</v>
      </c>
      <c r="G81" s="1" t="s">
        <v>20</v>
      </c>
      <c r="H81" s="36" t="s">
        <v>659</v>
      </c>
    </row>
    <row r="82" spans="1:8" ht="77.25" customHeight="1" x14ac:dyDescent="0.25">
      <c r="A82" s="14" t="s">
        <v>180</v>
      </c>
      <c r="B82" s="1" t="s">
        <v>181</v>
      </c>
      <c r="C82" s="15">
        <v>44286</v>
      </c>
      <c r="D82" s="1" t="s">
        <v>79</v>
      </c>
      <c r="E82" s="1" t="s">
        <v>18</v>
      </c>
      <c r="F82" s="1" t="s">
        <v>203</v>
      </c>
      <c r="G82" s="1" t="s">
        <v>29</v>
      </c>
      <c r="H82" s="34" t="s">
        <v>660</v>
      </c>
    </row>
    <row r="83" spans="1:8" ht="77.25" customHeight="1" x14ac:dyDescent="0.25">
      <c r="A83" s="14" t="s">
        <v>180</v>
      </c>
      <c r="B83" s="1" t="s">
        <v>181</v>
      </c>
      <c r="C83" s="15">
        <v>44286</v>
      </c>
      <c r="D83" s="1" t="s">
        <v>82</v>
      </c>
      <c r="E83" s="1" t="s">
        <v>709</v>
      </c>
      <c r="F83" s="1" t="s">
        <v>204</v>
      </c>
      <c r="G83" s="1" t="s">
        <v>20</v>
      </c>
      <c r="H83" s="1" t="s">
        <v>205</v>
      </c>
    </row>
    <row r="84" spans="1:8" ht="77.25" customHeight="1" x14ac:dyDescent="0.25">
      <c r="A84" s="14" t="s">
        <v>180</v>
      </c>
      <c r="B84" s="1" t="s">
        <v>181</v>
      </c>
      <c r="C84" s="15">
        <v>44286</v>
      </c>
      <c r="D84" s="1" t="s">
        <v>206</v>
      </c>
      <c r="E84" s="1" t="s">
        <v>32</v>
      </c>
      <c r="F84" s="1" t="s">
        <v>207</v>
      </c>
      <c r="G84" s="1" t="s">
        <v>20</v>
      </c>
      <c r="H84" s="1" t="s">
        <v>635</v>
      </c>
    </row>
    <row r="85" spans="1:8" ht="77.25" customHeight="1" x14ac:dyDescent="0.25">
      <c r="A85" s="14" t="s">
        <v>180</v>
      </c>
      <c r="B85" s="1" t="s">
        <v>181</v>
      </c>
      <c r="C85" s="15">
        <v>44286</v>
      </c>
      <c r="D85" s="1" t="s">
        <v>208</v>
      </c>
      <c r="E85" s="1" t="s">
        <v>709</v>
      </c>
      <c r="F85" s="1" t="s">
        <v>209</v>
      </c>
      <c r="G85" s="1" t="s">
        <v>20</v>
      </c>
      <c r="H85" s="1" t="s">
        <v>210</v>
      </c>
    </row>
    <row r="86" spans="1:8" ht="77.25" customHeight="1" x14ac:dyDescent="0.25">
      <c r="A86" s="14" t="s">
        <v>180</v>
      </c>
      <c r="B86" s="1" t="s">
        <v>181</v>
      </c>
      <c r="C86" s="15">
        <v>44286</v>
      </c>
      <c r="D86" s="1" t="s">
        <v>211</v>
      </c>
      <c r="E86" s="1" t="s">
        <v>709</v>
      </c>
      <c r="F86" s="1" t="s">
        <v>212</v>
      </c>
      <c r="G86" s="1" t="s">
        <v>20</v>
      </c>
      <c r="H86" s="1" t="s">
        <v>213</v>
      </c>
    </row>
    <row r="87" spans="1:8" ht="77.25" customHeight="1" x14ac:dyDescent="0.25">
      <c r="A87" s="14" t="s">
        <v>180</v>
      </c>
      <c r="B87" s="1" t="s">
        <v>181</v>
      </c>
      <c r="C87" s="15">
        <v>44286</v>
      </c>
      <c r="D87" s="1" t="s">
        <v>214</v>
      </c>
      <c r="E87" s="1" t="s">
        <v>27</v>
      </c>
      <c r="F87" s="1" t="s">
        <v>215</v>
      </c>
      <c r="G87" s="1" t="s">
        <v>29</v>
      </c>
      <c r="H87" s="34" t="s">
        <v>747</v>
      </c>
    </row>
    <row r="88" spans="1:8" ht="77.25" customHeight="1" x14ac:dyDescent="0.25">
      <c r="A88" s="14" t="s">
        <v>180</v>
      </c>
      <c r="B88" s="1" t="s">
        <v>181</v>
      </c>
      <c r="C88" s="15">
        <v>44286</v>
      </c>
      <c r="D88" s="1" t="s">
        <v>216</v>
      </c>
      <c r="E88" s="1" t="s">
        <v>27</v>
      </c>
      <c r="F88" s="1" t="s">
        <v>217</v>
      </c>
      <c r="G88" s="1" t="s">
        <v>29</v>
      </c>
      <c r="H88" s="15" t="s">
        <v>748</v>
      </c>
    </row>
    <row r="89" spans="1:8" ht="77.25" customHeight="1" x14ac:dyDescent="0.25">
      <c r="A89" s="14" t="s">
        <v>180</v>
      </c>
      <c r="B89" s="1" t="s">
        <v>181</v>
      </c>
      <c r="C89" s="15">
        <v>44286</v>
      </c>
      <c r="D89" s="1" t="s">
        <v>218</v>
      </c>
      <c r="E89" s="1" t="s">
        <v>27</v>
      </c>
      <c r="F89" s="1" t="s">
        <v>219</v>
      </c>
      <c r="G89" s="1" t="s">
        <v>29</v>
      </c>
      <c r="H89" s="1" t="s">
        <v>749</v>
      </c>
    </row>
    <row r="90" spans="1:8" ht="77.25" customHeight="1" x14ac:dyDescent="0.25">
      <c r="A90" s="14" t="s">
        <v>180</v>
      </c>
      <c r="B90" s="1" t="s">
        <v>181</v>
      </c>
      <c r="C90" s="15">
        <v>44286</v>
      </c>
      <c r="D90" s="1" t="s">
        <v>220</v>
      </c>
      <c r="E90" s="1" t="s">
        <v>27</v>
      </c>
      <c r="F90" s="1" t="s">
        <v>221</v>
      </c>
      <c r="G90" s="1" t="s">
        <v>29</v>
      </c>
      <c r="H90" s="15" t="s">
        <v>750</v>
      </c>
    </row>
    <row r="91" spans="1:8" ht="77.25" customHeight="1" x14ac:dyDescent="0.25">
      <c r="A91" s="14" t="s">
        <v>180</v>
      </c>
      <c r="B91" s="1" t="s">
        <v>181</v>
      </c>
      <c r="C91" s="15">
        <v>44286</v>
      </c>
      <c r="D91" s="1" t="s">
        <v>222</v>
      </c>
      <c r="E91" s="1" t="s">
        <v>27</v>
      </c>
      <c r="F91" s="1" t="s">
        <v>223</v>
      </c>
      <c r="G91" s="1" t="s">
        <v>29</v>
      </c>
      <c r="H91" s="15" t="s">
        <v>751</v>
      </c>
    </row>
    <row r="92" spans="1:8" ht="77.25" customHeight="1" x14ac:dyDescent="0.25">
      <c r="A92" s="14" t="s">
        <v>180</v>
      </c>
      <c r="B92" s="1" t="s">
        <v>181</v>
      </c>
      <c r="C92" s="15">
        <v>44286</v>
      </c>
      <c r="D92" s="1" t="s">
        <v>224</v>
      </c>
      <c r="E92" s="1" t="s">
        <v>44</v>
      </c>
      <c r="F92" s="1" t="s">
        <v>225</v>
      </c>
      <c r="G92" s="1" t="s">
        <v>20</v>
      </c>
      <c r="H92" s="36" t="s">
        <v>661</v>
      </c>
    </row>
    <row r="93" spans="1:8" ht="77.25" customHeight="1" x14ac:dyDescent="0.25">
      <c r="A93" s="14" t="s">
        <v>180</v>
      </c>
      <c r="B93" s="1" t="s">
        <v>181</v>
      </c>
      <c r="C93" s="15">
        <v>44286</v>
      </c>
      <c r="D93" s="1" t="s">
        <v>226</v>
      </c>
      <c r="E93" s="1" t="s">
        <v>44</v>
      </c>
      <c r="F93" s="1" t="s">
        <v>227</v>
      </c>
      <c r="G93" s="1" t="s">
        <v>29</v>
      </c>
      <c r="H93" s="36" t="s">
        <v>662</v>
      </c>
    </row>
    <row r="94" spans="1:8" ht="77.25" customHeight="1" x14ac:dyDescent="0.25">
      <c r="A94" s="14" t="s">
        <v>180</v>
      </c>
      <c r="B94" s="1" t="s">
        <v>181</v>
      </c>
      <c r="C94" s="15">
        <v>44286</v>
      </c>
      <c r="D94" s="1" t="s">
        <v>228</v>
      </c>
      <c r="E94" s="1" t="s">
        <v>229</v>
      </c>
      <c r="F94" s="1" t="s">
        <v>230</v>
      </c>
      <c r="G94" s="1" t="s">
        <v>20</v>
      </c>
      <c r="H94" s="1" t="s">
        <v>530</v>
      </c>
    </row>
    <row r="95" spans="1:8" ht="77.25" customHeight="1" x14ac:dyDescent="0.25">
      <c r="A95" s="14" t="s">
        <v>180</v>
      </c>
      <c r="B95" s="1" t="s">
        <v>181</v>
      </c>
      <c r="C95" s="15">
        <v>44286</v>
      </c>
      <c r="D95" s="1" t="s">
        <v>231</v>
      </c>
      <c r="E95" s="1" t="s">
        <v>65</v>
      </c>
      <c r="F95" s="1" t="s">
        <v>232</v>
      </c>
      <c r="G95" s="1" t="s">
        <v>29</v>
      </c>
      <c r="H95" s="34" t="s">
        <v>782</v>
      </c>
    </row>
    <row r="96" spans="1:8" ht="77.25" customHeight="1" x14ac:dyDescent="0.25">
      <c r="A96" s="14" t="s">
        <v>233</v>
      </c>
      <c r="B96" s="1" t="s">
        <v>234</v>
      </c>
      <c r="C96" s="15">
        <v>44292</v>
      </c>
      <c r="D96" s="1" t="s">
        <v>17</v>
      </c>
      <c r="E96" s="1" t="s">
        <v>235</v>
      </c>
      <c r="F96" s="1" t="s">
        <v>236</v>
      </c>
      <c r="G96" s="1" t="s">
        <v>40</v>
      </c>
      <c r="H96" s="34" t="s">
        <v>752</v>
      </c>
    </row>
    <row r="97" spans="1:8" ht="77.25" customHeight="1" x14ac:dyDescent="0.25">
      <c r="A97" s="14" t="s">
        <v>233</v>
      </c>
      <c r="B97" s="1" t="s">
        <v>234</v>
      </c>
      <c r="C97" s="15">
        <v>44292</v>
      </c>
      <c r="D97" s="1" t="s">
        <v>22</v>
      </c>
      <c r="E97" s="1" t="s">
        <v>235</v>
      </c>
      <c r="F97" s="1" t="s">
        <v>237</v>
      </c>
      <c r="G97" s="1" t="s">
        <v>20</v>
      </c>
      <c r="H97" s="1" t="s">
        <v>238</v>
      </c>
    </row>
    <row r="98" spans="1:8" ht="77.25" customHeight="1" x14ac:dyDescent="0.25">
      <c r="A98" s="14" t="s">
        <v>233</v>
      </c>
      <c r="B98" s="1" t="s">
        <v>234</v>
      </c>
      <c r="C98" s="15">
        <v>44292</v>
      </c>
      <c r="D98" s="1" t="s">
        <v>26</v>
      </c>
      <c r="E98" s="1" t="s">
        <v>239</v>
      </c>
      <c r="F98" s="1" t="s">
        <v>240</v>
      </c>
      <c r="G98" s="1" t="s">
        <v>40</v>
      </c>
      <c r="H98" s="34" t="s">
        <v>753</v>
      </c>
    </row>
    <row r="99" spans="1:8" ht="77.25" customHeight="1" x14ac:dyDescent="0.25">
      <c r="A99" s="14" t="s">
        <v>233</v>
      </c>
      <c r="B99" s="1" t="s">
        <v>234</v>
      </c>
      <c r="C99" s="15">
        <v>44292</v>
      </c>
      <c r="D99" s="1" t="s">
        <v>43</v>
      </c>
      <c r="E99" s="1" t="s">
        <v>239</v>
      </c>
      <c r="F99" s="1" t="s">
        <v>241</v>
      </c>
      <c r="G99" s="1" t="s">
        <v>29</v>
      </c>
      <c r="H99" s="34" t="s">
        <v>754</v>
      </c>
    </row>
    <row r="100" spans="1:8" ht="77.25" customHeight="1" x14ac:dyDescent="0.25">
      <c r="A100" s="14" t="s">
        <v>233</v>
      </c>
      <c r="B100" s="1" t="s">
        <v>234</v>
      </c>
      <c r="C100" s="15">
        <v>44292</v>
      </c>
      <c r="D100" s="1" t="s">
        <v>46</v>
      </c>
      <c r="E100" s="1" t="s">
        <v>242</v>
      </c>
      <c r="F100" s="1" t="s">
        <v>243</v>
      </c>
      <c r="G100" s="1" t="s">
        <v>20</v>
      </c>
      <c r="H100" s="1" t="s">
        <v>244</v>
      </c>
    </row>
    <row r="101" spans="1:8" ht="77.25" customHeight="1" x14ac:dyDescent="0.25">
      <c r="A101" s="14" t="s">
        <v>233</v>
      </c>
      <c r="B101" s="1" t="s">
        <v>234</v>
      </c>
      <c r="C101" s="15">
        <v>44292</v>
      </c>
      <c r="D101" s="1" t="s">
        <v>48</v>
      </c>
      <c r="E101" s="1" t="s">
        <v>242</v>
      </c>
      <c r="F101" s="1" t="s">
        <v>245</v>
      </c>
      <c r="G101" s="1" t="s">
        <v>20</v>
      </c>
      <c r="H101" s="34" t="s">
        <v>755</v>
      </c>
    </row>
    <row r="102" spans="1:8" ht="77.25" customHeight="1" x14ac:dyDescent="0.25">
      <c r="A102" s="14" t="s">
        <v>233</v>
      </c>
      <c r="B102" s="1" t="s">
        <v>234</v>
      </c>
      <c r="C102" s="15">
        <v>44292</v>
      </c>
      <c r="D102" s="1" t="s">
        <v>52</v>
      </c>
      <c r="E102" s="1" t="s">
        <v>246</v>
      </c>
      <c r="F102" s="1" t="s">
        <v>247</v>
      </c>
      <c r="G102" s="1" t="s">
        <v>40</v>
      </c>
      <c r="H102" s="34" t="s">
        <v>756</v>
      </c>
    </row>
    <row r="103" spans="1:8" ht="77.25" customHeight="1" x14ac:dyDescent="0.25">
      <c r="A103" s="14" t="s">
        <v>233</v>
      </c>
      <c r="B103" s="1" t="s">
        <v>234</v>
      </c>
      <c r="C103" s="15">
        <v>44292</v>
      </c>
      <c r="D103" s="1" t="s">
        <v>55</v>
      </c>
      <c r="E103" s="1" t="s">
        <v>246</v>
      </c>
      <c r="F103" s="1" t="s">
        <v>248</v>
      </c>
      <c r="G103" s="1" t="s">
        <v>40</v>
      </c>
      <c r="H103" s="34" t="s">
        <v>757</v>
      </c>
    </row>
    <row r="104" spans="1:8" ht="77.25" customHeight="1" x14ac:dyDescent="0.25">
      <c r="A104" s="14" t="s">
        <v>233</v>
      </c>
      <c r="B104" s="1" t="s">
        <v>234</v>
      </c>
      <c r="C104" s="15">
        <v>44292</v>
      </c>
      <c r="D104" s="1" t="s">
        <v>58</v>
      </c>
      <c r="E104" s="1" t="s">
        <v>235</v>
      </c>
      <c r="F104" s="1" t="s">
        <v>527</v>
      </c>
      <c r="G104" s="1" t="s">
        <v>40</v>
      </c>
      <c r="H104" s="34" t="s">
        <v>758</v>
      </c>
    </row>
    <row r="105" spans="1:8" ht="77.25" customHeight="1" x14ac:dyDescent="0.25">
      <c r="A105" s="14" t="s">
        <v>249</v>
      </c>
      <c r="B105" s="1" t="s">
        <v>250</v>
      </c>
      <c r="C105" s="15">
        <v>44305</v>
      </c>
      <c r="D105" s="1" t="s">
        <v>17</v>
      </c>
      <c r="E105" s="1" t="s">
        <v>38</v>
      </c>
      <c r="F105" s="1" t="s">
        <v>251</v>
      </c>
      <c r="G105" s="15" t="s">
        <v>29</v>
      </c>
      <c r="H105" s="1" t="s">
        <v>252</v>
      </c>
    </row>
    <row r="106" spans="1:8" ht="77.25" customHeight="1" x14ac:dyDescent="0.25">
      <c r="A106" s="14" t="s">
        <v>249</v>
      </c>
      <c r="B106" s="1" t="s">
        <v>250</v>
      </c>
      <c r="C106" s="15">
        <v>44305</v>
      </c>
      <c r="D106" s="1" t="s">
        <v>22</v>
      </c>
      <c r="E106" s="1" t="s">
        <v>38</v>
      </c>
      <c r="F106" s="1" t="s">
        <v>253</v>
      </c>
      <c r="G106" s="15" t="s">
        <v>29</v>
      </c>
      <c r="H106" s="1" t="s">
        <v>254</v>
      </c>
    </row>
    <row r="107" spans="1:8" ht="77.25" customHeight="1" x14ac:dyDescent="0.25">
      <c r="A107" s="14" t="s">
        <v>255</v>
      </c>
      <c r="B107" s="1" t="s">
        <v>256</v>
      </c>
      <c r="C107" s="15">
        <v>44314</v>
      </c>
      <c r="D107" s="1" t="s">
        <v>17</v>
      </c>
      <c r="E107" s="1" t="s">
        <v>257</v>
      </c>
      <c r="F107" s="1" t="s">
        <v>258</v>
      </c>
      <c r="G107" s="1" t="s">
        <v>40</v>
      </c>
      <c r="H107" s="1" t="s">
        <v>259</v>
      </c>
    </row>
    <row r="108" spans="1:8" ht="77.25" customHeight="1" x14ac:dyDescent="0.25">
      <c r="A108" s="14" t="s">
        <v>255</v>
      </c>
      <c r="B108" s="1" t="s">
        <v>256</v>
      </c>
      <c r="C108" s="15">
        <v>44314</v>
      </c>
      <c r="D108" s="1" t="s">
        <v>22</v>
      </c>
      <c r="E108" s="1" t="s">
        <v>257</v>
      </c>
      <c r="F108" s="1" t="s">
        <v>260</v>
      </c>
      <c r="G108" s="1" t="s">
        <v>40</v>
      </c>
      <c r="H108" s="1" t="s">
        <v>259</v>
      </c>
    </row>
    <row r="109" spans="1:8" ht="77.25" customHeight="1" x14ac:dyDescent="0.25">
      <c r="A109" s="14" t="s">
        <v>261</v>
      </c>
      <c r="B109" s="1" t="s">
        <v>262</v>
      </c>
      <c r="C109" s="15">
        <v>44357</v>
      </c>
      <c r="D109" s="1" t="s">
        <v>17</v>
      </c>
      <c r="E109" s="1" t="s">
        <v>108</v>
      </c>
      <c r="F109" s="1" t="s">
        <v>263</v>
      </c>
      <c r="G109" s="1" t="s">
        <v>40</v>
      </c>
      <c r="H109" s="34" t="s">
        <v>665</v>
      </c>
    </row>
    <row r="110" spans="1:8" ht="77.25" customHeight="1" x14ac:dyDescent="0.25">
      <c r="A110" s="14" t="s">
        <v>264</v>
      </c>
      <c r="B110" s="1" t="s">
        <v>265</v>
      </c>
      <c r="C110" s="15">
        <v>44361</v>
      </c>
      <c r="D110" s="1" t="s">
        <v>17</v>
      </c>
      <c r="E110" s="1" t="s">
        <v>266</v>
      </c>
      <c r="F110" s="1" t="s">
        <v>267</v>
      </c>
      <c r="G110" s="1" t="s">
        <v>40</v>
      </c>
      <c r="H110" s="1" t="s">
        <v>531</v>
      </c>
    </row>
    <row r="111" spans="1:8" ht="77.25" customHeight="1" x14ac:dyDescent="0.25">
      <c r="A111" s="14" t="s">
        <v>264</v>
      </c>
      <c r="B111" s="1" t="s">
        <v>265</v>
      </c>
      <c r="C111" s="15">
        <v>44361</v>
      </c>
      <c r="D111" s="1" t="s">
        <v>22</v>
      </c>
      <c r="E111" s="1" t="s">
        <v>266</v>
      </c>
      <c r="F111" s="1" t="s">
        <v>268</v>
      </c>
      <c r="G111" s="1" t="s">
        <v>40</v>
      </c>
      <c r="H111" s="1" t="s">
        <v>532</v>
      </c>
    </row>
    <row r="112" spans="1:8" ht="77.25" customHeight="1" x14ac:dyDescent="0.25">
      <c r="A112" s="14" t="s">
        <v>269</v>
      </c>
      <c r="B112" s="1" t="s">
        <v>270</v>
      </c>
      <c r="C112" s="15">
        <v>44361</v>
      </c>
      <c r="D112" s="1" t="s">
        <v>17</v>
      </c>
      <c r="E112" s="1" t="s">
        <v>126</v>
      </c>
      <c r="F112" s="1" t="s">
        <v>271</v>
      </c>
      <c r="G112" s="1" t="s">
        <v>40</v>
      </c>
      <c r="H112" s="15" t="s">
        <v>534</v>
      </c>
    </row>
    <row r="113" spans="1:8" ht="77.25" customHeight="1" x14ac:dyDescent="0.25">
      <c r="A113" s="14" t="s">
        <v>269</v>
      </c>
      <c r="B113" s="1" t="s">
        <v>270</v>
      </c>
      <c r="C113" s="15">
        <v>44361</v>
      </c>
      <c r="D113" s="1" t="s">
        <v>22</v>
      </c>
      <c r="E113" s="1" t="s">
        <v>126</v>
      </c>
      <c r="F113" s="1" t="s">
        <v>272</v>
      </c>
      <c r="G113" s="1" t="s">
        <v>40</v>
      </c>
      <c r="H113" s="15" t="s">
        <v>535</v>
      </c>
    </row>
    <row r="114" spans="1:8" ht="77.25" customHeight="1" x14ac:dyDescent="0.25">
      <c r="A114" s="14" t="s">
        <v>269</v>
      </c>
      <c r="B114" s="1" t="s">
        <v>270</v>
      </c>
      <c r="C114" s="15">
        <v>44361</v>
      </c>
      <c r="D114" s="1" t="s">
        <v>26</v>
      </c>
      <c r="E114" s="1" t="s">
        <v>126</v>
      </c>
      <c r="F114" s="1" t="s">
        <v>273</v>
      </c>
      <c r="G114" s="1" t="s">
        <v>40</v>
      </c>
      <c r="H114" s="15" t="s">
        <v>536</v>
      </c>
    </row>
    <row r="115" spans="1:8" ht="77.25" customHeight="1" x14ac:dyDescent="0.25">
      <c r="A115" s="14" t="s">
        <v>274</v>
      </c>
      <c r="B115" s="1" t="s">
        <v>275</v>
      </c>
      <c r="C115" s="15">
        <v>44370</v>
      </c>
      <c r="D115" s="1" t="s">
        <v>17</v>
      </c>
      <c r="E115" s="1" t="s">
        <v>76</v>
      </c>
      <c r="F115" s="1" t="s">
        <v>276</v>
      </c>
      <c r="G115" s="1" t="s">
        <v>40</v>
      </c>
      <c r="H115" s="15" t="s">
        <v>277</v>
      </c>
    </row>
    <row r="116" spans="1:8" ht="77.25" customHeight="1" x14ac:dyDescent="0.25">
      <c r="A116" s="14" t="s">
        <v>274</v>
      </c>
      <c r="B116" s="1" t="s">
        <v>275</v>
      </c>
      <c r="C116" s="15">
        <v>44370</v>
      </c>
      <c r="D116" s="1" t="s">
        <v>22</v>
      </c>
      <c r="E116" s="1" t="s">
        <v>76</v>
      </c>
      <c r="F116" s="1" t="s">
        <v>278</v>
      </c>
      <c r="G116" s="1" t="s">
        <v>40</v>
      </c>
      <c r="H116" s="15" t="s">
        <v>279</v>
      </c>
    </row>
    <row r="117" spans="1:8" ht="77.25" customHeight="1" x14ac:dyDescent="0.25">
      <c r="A117" s="14" t="s">
        <v>280</v>
      </c>
      <c r="B117" s="1" t="s">
        <v>281</v>
      </c>
      <c r="C117" s="15">
        <v>44370</v>
      </c>
      <c r="D117" s="1" t="s">
        <v>17</v>
      </c>
      <c r="E117" s="1" t="s">
        <v>282</v>
      </c>
      <c r="F117" s="1" t="s">
        <v>283</v>
      </c>
      <c r="G117" s="1" t="s">
        <v>40</v>
      </c>
      <c r="H117" s="1" t="s">
        <v>783</v>
      </c>
    </row>
    <row r="118" spans="1:8" ht="77.25" customHeight="1" x14ac:dyDescent="0.25">
      <c r="A118" s="14" t="s">
        <v>280</v>
      </c>
      <c r="B118" s="1" t="s">
        <v>281</v>
      </c>
      <c r="C118" s="15">
        <v>44370</v>
      </c>
      <c r="D118" s="1" t="s">
        <v>22</v>
      </c>
      <c r="E118" s="1" t="s">
        <v>282</v>
      </c>
      <c r="F118" s="1" t="s">
        <v>284</v>
      </c>
      <c r="G118" s="1" t="s">
        <v>40</v>
      </c>
      <c r="H118" s="1" t="s">
        <v>533</v>
      </c>
    </row>
    <row r="119" spans="1:8" ht="77.25" customHeight="1" x14ac:dyDescent="0.25">
      <c r="A119" s="14" t="s">
        <v>285</v>
      </c>
      <c r="B119" s="1" t="s">
        <v>286</v>
      </c>
      <c r="C119" s="15">
        <v>44375</v>
      </c>
      <c r="D119" s="1" t="s">
        <v>17</v>
      </c>
      <c r="E119" s="1" t="s">
        <v>38</v>
      </c>
      <c r="F119" s="1" t="s">
        <v>287</v>
      </c>
      <c r="G119" s="1" t="s">
        <v>29</v>
      </c>
      <c r="H119" s="1" t="s">
        <v>599</v>
      </c>
    </row>
    <row r="120" spans="1:8" ht="77.25" customHeight="1" x14ac:dyDescent="0.25">
      <c r="A120" s="14" t="s">
        <v>285</v>
      </c>
      <c r="B120" s="1" t="s">
        <v>286</v>
      </c>
      <c r="C120" s="15">
        <v>44375</v>
      </c>
      <c r="D120" s="1" t="s">
        <v>22</v>
      </c>
      <c r="E120" s="1" t="s">
        <v>38</v>
      </c>
      <c r="F120" s="1" t="s">
        <v>288</v>
      </c>
      <c r="G120" s="1" t="s">
        <v>40</v>
      </c>
      <c r="H120" s="36" t="s">
        <v>666</v>
      </c>
    </row>
    <row r="121" spans="1:8" ht="77.25" customHeight="1" x14ac:dyDescent="0.25">
      <c r="A121" s="14" t="s">
        <v>285</v>
      </c>
      <c r="B121" s="1" t="s">
        <v>286</v>
      </c>
      <c r="C121" s="15">
        <v>44375</v>
      </c>
      <c r="D121" s="1" t="s">
        <v>26</v>
      </c>
      <c r="E121" s="1" t="s">
        <v>38</v>
      </c>
      <c r="F121" s="1" t="s">
        <v>289</v>
      </c>
      <c r="G121" s="1" t="s">
        <v>40</v>
      </c>
      <c r="H121" s="36" t="s">
        <v>637</v>
      </c>
    </row>
    <row r="122" spans="1:8" ht="77.25" customHeight="1" x14ac:dyDescent="0.25">
      <c r="A122" s="14" t="s">
        <v>285</v>
      </c>
      <c r="B122" s="1" t="s">
        <v>286</v>
      </c>
      <c r="C122" s="15">
        <v>44375</v>
      </c>
      <c r="D122" s="1" t="s">
        <v>43</v>
      </c>
      <c r="E122" s="1" t="s">
        <v>38</v>
      </c>
      <c r="F122" s="1" t="s">
        <v>290</v>
      </c>
      <c r="G122" s="1" t="s">
        <v>40</v>
      </c>
      <c r="H122" s="36" t="s">
        <v>636</v>
      </c>
    </row>
    <row r="123" spans="1:8" ht="77.25" customHeight="1" x14ac:dyDescent="0.25">
      <c r="A123" s="14" t="s">
        <v>285</v>
      </c>
      <c r="B123" s="1" t="s">
        <v>286</v>
      </c>
      <c r="C123" s="15">
        <v>44375</v>
      </c>
      <c r="D123" s="1" t="s">
        <v>46</v>
      </c>
      <c r="E123" s="1" t="s">
        <v>38</v>
      </c>
      <c r="F123" s="1" t="s">
        <v>291</v>
      </c>
      <c r="G123" s="1" t="s">
        <v>40</v>
      </c>
      <c r="H123" s="1" t="s">
        <v>641</v>
      </c>
    </row>
    <row r="124" spans="1:8" ht="77.25" customHeight="1" x14ac:dyDescent="0.25">
      <c r="A124" s="14" t="s">
        <v>285</v>
      </c>
      <c r="B124" s="1" t="s">
        <v>286</v>
      </c>
      <c r="C124" s="15">
        <v>44375</v>
      </c>
      <c r="D124" s="1" t="s">
        <v>48</v>
      </c>
      <c r="E124" s="1" t="s">
        <v>38</v>
      </c>
      <c r="F124" s="1" t="s">
        <v>292</v>
      </c>
      <c r="G124" s="1" t="s">
        <v>40</v>
      </c>
      <c r="H124" s="1" t="s">
        <v>642</v>
      </c>
    </row>
    <row r="125" spans="1:8" ht="77.25" customHeight="1" x14ac:dyDescent="0.25">
      <c r="A125" s="14" t="s">
        <v>285</v>
      </c>
      <c r="B125" s="1" t="s">
        <v>286</v>
      </c>
      <c r="C125" s="15">
        <v>44375</v>
      </c>
      <c r="D125" s="1" t="s">
        <v>52</v>
      </c>
      <c r="E125" s="1" t="s">
        <v>38</v>
      </c>
      <c r="F125" s="1" t="s">
        <v>293</v>
      </c>
      <c r="G125" s="1" t="s">
        <v>40</v>
      </c>
      <c r="H125" s="1" t="s">
        <v>643</v>
      </c>
    </row>
    <row r="126" spans="1:8" ht="77.25" customHeight="1" x14ac:dyDescent="0.25">
      <c r="A126" s="14" t="s">
        <v>294</v>
      </c>
      <c r="B126" s="1" t="s">
        <v>295</v>
      </c>
      <c r="C126" s="15">
        <v>44393</v>
      </c>
      <c r="D126" s="1" t="s">
        <v>17</v>
      </c>
      <c r="E126" s="1" t="s">
        <v>296</v>
      </c>
      <c r="F126" s="1" t="s">
        <v>297</v>
      </c>
      <c r="G126" s="1" t="s">
        <v>40</v>
      </c>
      <c r="H126" s="1" t="s">
        <v>298</v>
      </c>
    </row>
    <row r="127" spans="1:8" ht="77.25" customHeight="1" x14ac:dyDescent="0.25">
      <c r="A127" s="14" t="s">
        <v>294</v>
      </c>
      <c r="B127" s="1" t="s">
        <v>295</v>
      </c>
      <c r="C127" s="15">
        <v>44393</v>
      </c>
      <c r="D127" s="1" t="s">
        <v>22</v>
      </c>
      <c r="E127" s="1" t="s">
        <v>296</v>
      </c>
      <c r="F127" s="1" t="s">
        <v>299</v>
      </c>
      <c r="G127" s="1" t="s">
        <v>40</v>
      </c>
      <c r="H127" s="1" t="s">
        <v>300</v>
      </c>
    </row>
    <row r="128" spans="1:8" ht="77.25" customHeight="1" x14ac:dyDescent="0.25">
      <c r="A128" s="14" t="s">
        <v>294</v>
      </c>
      <c r="B128" s="1" t="s">
        <v>295</v>
      </c>
      <c r="C128" s="15">
        <v>44393</v>
      </c>
      <c r="D128" s="1" t="s">
        <v>26</v>
      </c>
      <c r="E128" s="1" t="s">
        <v>296</v>
      </c>
      <c r="F128" s="1" t="s">
        <v>301</v>
      </c>
      <c r="G128" s="1" t="s">
        <v>40</v>
      </c>
      <c r="H128" s="1" t="s">
        <v>302</v>
      </c>
    </row>
    <row r="129" spans="1:8" ht="77.25" customHeight="1" x14ac:dyDescent="0.25">
      <c r="A129" s="14" t="s">
        <v>303</v>
      </c>
      <c r="B129" s="1" t="s">
        <v>304</v>
      </c>
      <c r="C129" s="15">
        <v>44396</v>
      </c>
      <c r="D129" s="1" t="s">
        <v>17</v>
      </c>
      <c r="E129" s="1" t="s">
        <v>49</v>
      </c>
      <c r="F129" s="1" t="s">
        <v>305</v>
      </c>
      <c r="G129" s="1" t="s">
        <v>29</v>
      </c>
      <c r="H129" s="1" t="s">
        <v>638</v>
      </c>
    </row>
    <row r="130" spans="1:8" ht="77.25" customHeight="1" x14ac:dyDescent="0.25">
      <c r="A130" s="14" t="s">
        <v>303</v>
      </c>
      <c r="B130" s="1" t="s">
        <v>304</v>
      </c>
      <c r="C130" s="15">
        <v>44396</v>
      </c>
      <c r="D130" s="1" t="s">
        <v>22</v>
      </c>
      <c r="E130" s="1" t="s">
        <v>49</v>
      </c>
      <c r="F130" s="1" t="s">
        <v>306</v>
      </c>
      <c r="G130" s="1" t="s">
        <v>20</v>
      </c>
      <c r="H130" s="34" t="s">
        <v>667</v>
      </c>
    </row>
    <row r="131" spans="1:8" ht="77.25" customHeight="1" x14ac:dyDescent="0.25">
      <c r="A131" s="14" t="s">
        <v>303</v>
      </c>
      <c r="B131" s="1" t="s">
        <v>304</v>
      </c>
      <c r="C131" s="15">
        <v>44396</v>
      </c>
      <c r="D131" s="1" t="s">
        <v>26</v>
      </c>
      <c r="E131" s="1" t="s">
        <v>98</v>
      </c>
      <c r="F131" s="1" t="s">
        <v>307</v>
      </c>
      <c r="G131" s="1" t="s">
        <v>40</v>
      </c>
      <c r="H131" s="34" t="s">
        <v>668</v>
      </c>
    </row>
    <row r="132" spans="1:8" ht="77.25" customHeight="1" x14ac:dyDescent="0.25">
      <c r="A132" s="14" t="s">
        <v>303</v>
      </c>
      <c r="B132" s="1" t="s">
        <v>304</v>
      </c>
      <c r="C132" s="15">
        <v>44396</v>
      </c>
      <c r="D132" s="1" t="s">
        <v>43</v>
      </c>
      <c r="E132" s="1" t="s">
        <v>98</v>
      </c>
      <c r="F132" s="1" t="s">
        <v>308</v>
      </c>
      <c r="G132" s="1" t="s">
        <v>40</v>
      </c>
      <c r="H132" s="34" t="s">
        <v>669</v>
      </c>
    </row>
    <row r="133" spans="1:8" ht="77.25" customHeight="1" x14ac:dyDescent="0.25">
      <c r="A133" s="14" t="s">
        <v>303</v>
      </c>
      <c r="B133" s="1" t="s">
        <v>304</v>
      </c>
      <c r="C133" s="15">
        <v>44396</v>
      </c>
      <c r="D133" s="1" t="s">
        <v>46</v>
      </c>
      <c r="E133" s="1" t="s">
        <v>98</v>
      </c>
      <c r="F133" s="1" t="s">
        <v>309</v>
      </c>
      <c r="G133" s="1" t="s">
        <v>20</v>
      </c>
      <c r="H133" s="1" t="s">
        <v>596</v>
      </c>
    </row>
    <row r="134" spans="1:8" ht="77.25" customHeight="1" x14ac:dyDescent="0.25">
      <c r="A134" s="14" t="s">
        <v>303</v>
      </c>
      <c r="B134" s="1" t="s">
        <v>304</v>
      </c>
      <c r="C134" s="15">
        <v>44396</v>
      </c>
      <c r="D134" s="1" t="s">
        <v>48</v>
      </c>
      <c r="E134" s="1" t="s">
        <v>38</v>
      </c>
      <c r="F134" s="1" t="s">
        <v>310</v>
      </c>
      <c r="G134" s="1" t="s">
        <v>29</v>
      </c>
      <c r="H134" s="36" t="s">
        <v>639</v>
      </c>
    </row>
    <row r="135" spans="1:8" ht="77.25" customHeight="1" x14ac:dyDescent="0.25">
      <c r="A135" s="14" t="s">
        <v>303</v>
      </c>
      <c r="B135" s="1" t="s">
        <v>304</v>
      </c>
      <c r="C135" s="15">
        <v>44396</v>
      </c>
      <c r="D135" s="1" t="s">
        <v>52</v>
      </c>
      <c r="E135" s="1" t="s">
        <v>311</v>
      </c>
      <c r="F135" s="1" t="s">
        <v>312</v>
      </c>
      <c r="G135" s="1" t="s">
        <v>20</v>
      </c>
      <c r="H135" s="1" t="s">
        <v>595</v>
      </c>
    </row>
    <row r="136" spans="1:8" ht="77.25" customHeight="1" x14ac:dyDescent="0.25">
      <c r="A136" s="14" t="s">
        <v>303</v>
      </c>
      <c r="B136" s="1" t="s">
        <v>304</v>
      </c>
      <c r="C136" s="15">
        <v>44396</v>
      </c>
      <c r="D136" s="1" t="s">
        <v>55</v>
      </c>
      <c r="E136" s="1" t="s">
        <v>65</v>
      </c>
      <c r="F136" s="1" t="s">
        <v>313</v>
      </c>
      <c r="G136" s="1" t="s">
        <v>29</v>
      </c>
      <c r="H136" s="15" t="s">
        <v>314</v>
      </c>
    </row>
    <row r="137" spans="1:8" ht="77.25" customHeight="1" x14ac:dyDescent="0.25">
      <c r="A137" s="14" t="s">
        <v>303</v>
      </c>
      <c r="B137" s="1" t="s">
        <v>304</v>
      </c>
      <c r="C137" s="15">
        <v>44396</v>
      </c>
      <c r="D137" s="1" t="s">
        <v>58</v>
      </c>
      <c r="E137" s="1" t="s">
        <v>59</v>
      </c>
      <c r="F137" s="1" t="s">
        <v>315</v>
      </c>
      <c r="G137" s="1" t="s">
        <v>40</v>
      </c>
      <c r="H137" s="1" t="s">
        <v>316</v>
      </c>
    </row>
    <row r="138" spans="1:8" ht="77.25" customHeight="1" x14ac:dyDescent="0.25">
      <c r="A138" s="14" t="s">
        <v>303</v>
      </c>
      <c r="B138" s="1" t="s">
        <v>304</v>
      </c>
      <c r="C138" s="15">
        <v>44396</v>
      </c>
      <c r="D138" s="1" t="s">
        <v>61</v>
      </c>
      <c r="E138" s="1" t="s">
        <v>317</v>
      </c>
      <c r="F138" s="1" t="s">
        <v>318</v>
      </c>
      <c r="G138" s="1" t="s">
        <v>20</v>
      </c>
      <c r="H138" s="1" t="s">
        <v>319</v>
      </c>
    </row>
    <row r="139" spans="1:8" ht="77.25" customHeight="1" x14ac:dyDescent="0.25">
      <c r="A139" s="14" t="s">
        <v>303</v>
      </c>
      <c r="B139" s="1" t="s">
        <v>304</v>
      </c>
      <c r="C139" s="15">
        <v>44396</v>
      </c>
      <c r="D139" s="1" t="s">
        <v>64</v>
      </c>
      <c r="E139" s="1" t="s">
        <v>317</v>
      </c>
      <c r="F139" s="1" t="s">
        <v>320</v>
      </c>
      <c r="G139" s="1" t="s">
        <v>40</v>
      </c>
      <c r="H139" s="34" t="s">
        <v>670</v>
      </c>
    </row>
    <row r="140" spans="1:8" ht="77.25" customHeight="1" x14ac:dyDescent="0.25">
      <c r="A140" s="14" t="s">
        <v>303</v>
      </c>
      <c r="B140" s="1" t="s">
        <v>304</v>
      </c>
      <c r="C140" s="15">
        <v>44396</v>
      </c>
      <c r="D140" s="1" t="s">
        <v>68</v>
      </c>
      <c r="E140" s="1" t="s">
        <v>317</v>
      </c>
      <c r="F140" s="1" t="s">
        <v>321</v>
      </c>
      <c r="G140" s="1" t="s">
        <v>20</v>
      </c>
      <c r="H140" s="1" t="s">
        <v>322</v>
      </c>
    </row>
    <row r="141" spans="1:8" ht="77.25" customHeight="1" x14ac:dyDescent="0.25">
      <c r="A141" s="14" t="s">
        <v>303</v>
      </c>
      <c r="B141" s="1" t="s">
        <v>304</v>
      </c>
      <c r="C141" s="15">
        <v>44396</v>
      </c>
      <c r="D141" s="1" t="s">
        <v>71</v>
      </c>
      <c r="E141" s="1" t="s">
        <v>317</v>
      </c>
      <c r="F141" s="1" t="s">
        <v>323</v>
      </c>
      <c r="G141" s="1" t="s">
        <v>20</v>
      </c>
      <c r="H141" s="1" t="s">
        <v>324</v>
      </c>
    </row>
    <row r="142" spans="1:8" ht="77.25" customHeight="1" x14ac:dyDescent="0.25">
      <c r="A142" s="14" t="s">
        <v>303</v>
      </c>
      <c r="B142" s="1" t="s">
        <v>304</v>
      </c>
      <c r="C142" s="15">
        <v>44396</v>
      </c>
      <c r="D142" s="1" t="s">
        <v>75</v>
      </c>
      <c r="E142" s="1" t="s">
        <v>709</v>
      </c>
      <c r="F142" s="1" t="s">
        <v>325</v>
      </c>
      <c r="G142" s="1" t="s">
        <v>20</v>
      </c>
      <c r="H142" s="1" t="s">
        <v>326</v>
      </c>
    </row>
    <row r="143" spans="1:8" ht="77.25" customHeight="1" x14ac:dyDescent="0.25">
      <c r="A143" s="14" t="s">
        <v>303</v>
      </c>
      <c r="B143" s="1" t="s">
        <v>304</v>
      </c>
      <c r="C143" s="15">
        <v>44396</v>
      </c>
      <c r="D143" s="1" t="s">
        <v>79</v>
      </c>
      <c r="E143" s="1" t="s">
        <v>709</v>
      </c>
      <c r="F143" s="1" t="s">
        <v>327</v>
      </c>
      <c r="G143" s="1" t="s">
        <v>20</v>
      </c>
      <c r="H143" s="1" t="s">
        <v>328</v>
      </c>
    </row>
    <row r="144" spans="1:8" ht="77.25" customHeight="1" x14ac:dyDescent="0.25">
      <c r="A144" s="14" t="s">
        <v>329</v>
      </c>
      <c r="B144" s="1" t="s">
        <v>330</v>
      </c>
      <c r="C144" s="15">
        <v>44403</v>
      </c>
      <c r="D144" s="1" t="s">
        <v>17</v>
      </c>
      <c r="E144" s="1" t="s">
        <v>76</v>
      </c>
      <c r="F144" s="1" t="s">
        <v>331</v>
      </c>
      <c r="G144" s="1" t="s">
        <v>40</v>
      </c>
      <c r="H144" s="1" t="s">
        <v>332</v>
      </c>
    </row>
    <row r="145" spans="1:8" ht="77.25" customHeight="1" x14ac:dyDescent="0.25">
      <c r="A145" s="14" t="s">
        <v>329</v>
      </c>
      <c r="B145" s="1" t="s">
        <v>330</v>
      </c>
      <c r="C145" s="15">
        <v>44403</v>
      </c>
      <c r="D145" s="1" t="s">
        <v>22</v>
      </c>
      <c r="E145" s="1" t="s">
        <v>72</v>
      </c>
      <c r="F145" s="1" t="s">
        <v>333</v>
      </c>
      <c r="G145" s="1" t="s">
        <v>40</v>
      </c>
      <c r="H145" s="1" t="s">
        <v>334</v>
      </c>
    </row>
    <row r="146" spans="1:8" ht="77.25" customHeight="1" x14ac:dyDescent="0.25">
      <c r="A146" s="14" t="s">
        <v>329</v>
      </c>
      <c r="B146" s="1" t="s">
        <v>330</v>
      </c>
      <c r="C146" s="15">
        <v>44403</v>
      </c>
      <c r="D146" s="1" t="s">
        <v>26</v>
      </c>
      <c r="E146" s="1" t="s">
        <v>38</v>
      </c>
      <c r="F146" s="1" t="s">
        <v>335</v>
      </c>
      <c r="G146" s="1" t="s">
        <v>40</v>
      </c>
      <c r="H146" s="1" t="s">
        <v>336</v>
      </c>
    </row>
    <row r="147" spans="1:8" ht="77.25" customHeight="1" x14ac:dyDescent="0.25">
      <c r="A147" s="14" t="s">
        <v>329</v>
      </c>
      <c r="B147" s="1" t="s">
        <v>330</v>
      </c>
      <c r="C147" s="15">
        <v>44403</v>
      </c>
      <c r="D147" s="1" t="s">
        <v>43</v>
      </c>
      <c r="E147" s="1" t="s">
        <v>337</v>
      </c>
      <c r="F147" s="1" t="s">
        <v>338</v>
      </c>
      <c r="G147" s="1" t="s">
        <v>40</v>
      </c>
      <c r="H147" s="1" t="s">
        <v>339</v>
      </c>
    </row>
    <row r="148" spans="1:8" ht="77.25" customHeight="1" x14ac:dyDescent="0.25">
      <c r="A148" s="14" t="s">
        <v>329</v>
      </c>
      <c r="B148" s="1" t="s">
        <v>330</v>
      </c>
      <c r="C148" s="15">
        <v>44403</v>
      </c>
      <c r="D148" s="1" t="s">
        <v>46</v>
      </c>
      <c r="E148" s="1" t="s">
        <v>72</v>
      </c>
      <c r="F148" s="1" t="s">
        <v>340</v>
      </c>
      <c r="G148" s="1" t="s">
        <v>20</v>
      </c>
      <c r="H148" s="36" t="s">
        <v>671</v>
      </c>
    </row>
    <row r="149" spans="1:8" ht="77.25" customHeight="1" x14ac:dyDescent="0.25">
      <c r="A149" s="14" t="s">
        <v>329</v>
      </c>
      <c r="B149" s="1" t="s">
        <v>330</v>
      </c>
      <c r="C149" s="15">
        <v>44403</v>
      </c>
      <c r="D149" s="1" t="s">
        <v>48</v>
      </c>
      <c r="E149" s="1" t="s">
        <v>76</v>
      </c>
      <c r="F149" s="1" t="s">
        <v>341</v>
      </c>
      <c r="G149" s="1" t="s">
        <v>29</v>
      </c>
      <c r="H149" s="1" t="s">
        <v>342</v>
      </c>
    </row>
    <row r="150" spans="1:8" ht="77.25" customHeight="1" x14ac:dyDescent="0.25">
      <c r="A150" s="14" t="s">
        <v>329</v>
      </c>
      <c r="B150" s="1" t="s">
        <v>330</v>
      </c>
      <c r="C150" s="15">
        <v>44403</v>
      </c>
      <c r="D150" s="1" t="s">
        <v>52</v>
      </c>
      <c r="E150" s="1" t="s">
        <v>72</v>
      </c>
      <c r="F150" s="1" t="s">
        <v>343</v>
      </c>
      <c r="G150" s="1" t="s">
        <v>29</v>
      </c>
      <c r="H150" s="1" t="s">
        <v>344</v>
      </c>
    </row>
    <row r="151" spans="1:8" ht="77.25" customHeight="1" x14ac:dyDescent="0.25">
      <c r="A151" s="14" t="s">
        <v>329</v>
      </c>
      <c r="B151" s="1" t="s">
        <v>330</v>
      </c>
      <c r="C151" s="15">
        <v>44403</v>
      </c>
      <c r="D151" s="1" t="s">
        <v>55</v>
      </c>
      <c r="E151" s="1" t="s">
        <v>38</v>
      </c>
      <c r="F151" s="1" t="s">
        <v>345</v>
      </c>
      <c r="G151" s="1" t="s">
        <v>29</v>
      </c>
      <c r="H151" s="1" t="s">
        <v>346</v>
      </c>
    </row>
    <row r="152" spans="1:8" ht="77.25" customHeight="1" x14ac:dyDescent="0.25">
      <c r="A152" s="14" t="s">
        <v>329</v>
      </c>
      <c r="B152" s="1" t="s">
        <v>330</v>
      </c>
      <c r="C152" s="15">
        <v>44403</v>
      </c>
      <c r="D152" s="1" t="s">
        <v>58</v>
      </c>
      <c r="E152" s="1" t="s">
        <v>337</v>
      </c>
      <c r="F152" s="1" t="s">
        <v>347</v>
      </c>
      <c r="G152" s="1" t="s">
        <v>29</v>
      </c>
      <c r="H152" s="1" t="s">
        <v>348</v>
      </c>
    </row>
    <row r="153" spans="1:8" ht="77.25" customHeight="1" x14ac:dyDescent="0.25">
      <c r="A153" s="14" t="s">
        <v>329</v>
      </c>
      <c r="B153" s="1" t="s">
        <v>330</v>
      </c>
      <c r="C153" s="15">
        <v>44403</v>
      </c>
      <c r="D153" s="1" t="s">
        <v>61</v>
      </c>
      <c r="E153" s="1" t="s">
        <v>76</v>
      </c>
      <c r="F153" s="1" t="s">
        <v>349</v>
      </c>
      <c r="G153" s="1" t="s">
        <v>40</v>
      </c>
      <c r="H153" s="1" t="s">
        <v>350</v>
      </c>
    </row>
    <row r="154" spans="1:8" ht="77.25" customHeight="1" x14ac:dyDescent="0.25">
      <c r="A154" s="14" t="s">
        <v>329</v>
      </c>
      <c r="B154" s="1" t="s">
        <v>330</v>
      </c>
      <c r="C154" s="15">
        <v>44403</v>
      </c>
      <c r="D154" s="1" t="s">
        <v>64</v>
      </c>
      <c r="E154" s="1" t="s">
        <v>38</v>
      </c>
      <c r="F154" s="1" t="s">
        <v>351</v>
      </c>
      <c r="G154" s="1" t="s">
        <v>40</v>
      </c>
      <c r="H154" s="1" t="s">
        <v>352</v>
      </c>
    </row>
    <row r="155" spans="1:8" ht="77.25" customHeight="1" x14ac:dyDescent="0.25">
      <c r="A155" s="14" t="s">
        <v>329</v>
      </c>
      <c r="B155" s="1" t="s">
        <v>330</v>
      </c>
      <c r="C155" s="15">
        <v>44403</v>
      </c>
      <c r="D155" s="1" t="s">
        <v>68</v>
      </c>
      <c r="E155" s="1" t="s">
        <v>72</v>
      </c>
      <c r="F155" s="1" t="s">
        <v>353</v>
      </c>
      <c r="G155" s="1" t="s">
        <v>20</v>
      </c>
      <c r="H155" s="1" t="s">
        <v>354</v>
      </c>
    </row>
    <row r="156" spans="1:8" ht="77.25" customHeight="1" x14ac:dyDescent="0.25">
      <c r="A156" s="14" t="s">
        <v>329</v>
      </c>
      <c r="B156" s="1" t="s">
        <v>330</v>
      </c>
      <c r="C156" s="15">
        <v>44403</v>
      </c>
      <c r="D156" s="1" t="s">
        <v>71</v>
      </c>
      <c r="E156" s="1" t="s">
        <v>76</v>
      </c>
      <c r="F156" s="1" t="s">
        <v>355</v>
      </c>
      <c r="G156" s="1" t="s">
        <v>40</v>
      </c>
      <c r="H156" s="1" t="s">
        <v>356</v>
      </c>
    </row>
    <row r="157" spans="1:8" ht="77.25" customHeight="1" x14ac:dyDescent="0.25">
      <c r="A157" s="14" t="s">
        <v>329</v>
      </c>
      <c r="B157" s="1" t="s">
        <v>330</v>
      </c>
      <c r="C157" s="15">
        <v>44403</v>
      </c>
      <c r="D157" s="1" t="s">
        <v>75</v>
      </c>
      <c r="E157" s="1" t="s">
        <v>38</v>
      </c>
      <c r="F157" s="1" t="s">
        <v>357</v>
      </c>
      <c r="G157" s="1" t="s">
        <v>40</v>
      </c>
      <c r="H157" s="1" t="s">
        <v>352</v>
      </c>
    </row>
    <row r="158" spans="1:8" ht="77.25" customHeight="1" x14ac:dyDescent="0.25">
      <c r="A158" s="14" t="s">
        <v>358</v>
      </c>
      <c r="B158" s="1" t="s">
        <v>359</v>
      </c>
      <c r="C158" s="15">
        <v>44405</v>
      </c>
      <c r="D158" s="1" t="s">
        <v>17</v>
      </c>
      <c r="E158" s="1" t="s">
        <v>65</v>
      </c>
      <c r="F158" s="1" t="s">
        <v>360</v>
      </c>
      <c r="G158" s="1" t="s">
        <v>40</v>
      </c>
      <c r="H158" s="1" t="s">
        <v>537</v>
      </c>
    </row>
    <row r="159" spans="1:8" ht="77.25" customHeight="1" x14ac:dyDescent="0.25">
      <c r="A159" s="14" t="s">
        <v>361</v>
      </c>
      <c r="B159" s="1" t="s">
        <v>362</v>
      </c>
      <c r="C159" s="15">
        <v>44405</v>
      </c>
      <c r="D159" s="1" t="s">
        <v>17</v>
      </c>
      <c r="E159" s="1" t="s">
        <v>173</v>
      </c>
      <c r="F159" s="1" t="s">
        <v>363</v>
      </c>
      <c r="G159" s="1" t="s">
        <v>40</v>
      </c>
      <c r="H159" s="15" t="s">
        <v>259</v>
      </c>
    </row>
    <row r="160" spans="1:8" ht="77.25" customHeight="1" x14ac:dyDescent="0.25">
      <c r="A160" s="14" t="s">
        <v>364</v>
      </c>
      <c r="B160" s="1" t="s">
        <v>365</v>
      </c>
      <c r="C160" s="15">
        <v>44406</v>
      </c>
      <c r="D160" s="1" t="s">
        <v>17</v>
      </c>
      <c r="E160" s="1" t="s">
        <v>366</v>
      </c>
      <c r="F160" s="1" t="s">
        <v>367</v>
      </c>
      <c r="G160" s="1" t="s">
        <v>29</v>
      </c>
      <c r="H160" s="1" t="s">
        <v>538</v>
      </c>
    </row>
    <row r="161" spans="1:8" ht="77.25" customHeight="1" x14ac:dyDescent="0.25">
      <c r="A161" s="14" t="s">
        <v>364</v>
      </c>
      <c r="B161" s="1" t="s">
        <v>365</v>
      </c>
      <c r="C161" s="15">
        <v>44406</v>
      </c>
      <c r="D161" s="1" t="s">
        <v>22</v>
      </c>
      <c r="E161" s="1" t="s">
        <v>366</v>
      </c>
      <c r="F161" s="1" t="s">
        <v>368</v>
      </c>
      <c r="G161" s="1" t="s">
        <v>20</v>
      </c>
      <c r="H161" s="1" t="s">
        <v>597</v>
      </c>
    </row>
    <row r="162" spans="1:8" ht="77.25" customHeight="1" x14ac:dyDescent="0.25">
      <c r="A162" s="14" t="s">
        <v>364</v>
      </c>
      <c r="B162" s="1" t="s">
        <v>365</v>
      </c>
      <c r="C162" s="15">
        <v>44406</v>
      </c>
      <c r="D162" s="1" t="s">
        <v>26</v>
      </c>
      <c r="E162" s="1" t="s">
        <v>366</v>
      </c>
      <c r="F162" s="1" t="s">
        <v>369</v>
      </c>
      <c r="G162" s="1" t="s">
        <v>20</v>
      </c>
      <c r="H162" s="1" t="s">
        <v>598</v>
      </c>
    </row>
    <row r="163" spans="1:8" ht="77.25" customHeight="1" x14ac:dyDescent="0.25">
      <c r="A163" s="14" t="s">
        <v>370</v>
      </c>
      <c r="B163" s="1" t="s">
        <v>371</v>
      </c>
      <c r="C163" s="15">
        <v>44406</v>
      </c>
      <c r="D163" s="1" t="s">
        <v>17</v>
      </c>
      <c r="E163" s="1" t="s">
        <v>38</v>
      </c>
      <c r="F163" s="1" t="s">
        <v>372</v>
      </c>
      <c r="G163" s="1" t="s">
        <v>40</v>
      </c>
      <c r="H163" s="36" t="s">
        <v>672</v>
      </c>
    </row>
    <row r="164" spans="1:8" ht="77.25" customHeight="1" x14ac:dyDescent="0.25">
      <c r="A164" s="14" t="s">
        <v>370</v>
      </c>
      <c r="B164" s="1" t="s">
        <v>371</v>
      </c>
      <c r="C164" s="15">
        <v>44406</v>
      </c>
      <c r="D164" s="1" t="s">
        <v>22</v>
      </c>
      <c r="E164" s="1" t="s">
        <v>38</v>
      </c>
      <c r="F164" s="1" t="s">
        <v>373</v>
      </c>
      <c r="G164" s="1" t="s">
        <v>40</v>
      </c>
      <c r="H164" s="36" t="s">
        <v>673</v>
      </c>
    </row>
    <row r="165" spans="1:8" ht="77.25" customHeight="1" x14ac:dyDescent="0.25">
      <c r="A165" s="14" t="s">
        <v>370</v>
      </c>
      <c r="B165" s="1" t="s">
        <v>371</v>
      </c>
      <c r="C165" s="15">
        <v>44406</v>
      </c>
      <c r="D165" s="1" t="s">
        <v>26</v>
      </c>
      <c r="E165" s="1" t="s">
        <v>32</v>
      </c>
      <c r="F165" s="1" t="s">
        <v>374</v>
      </c>
      <c r="G165" s="1" t="s">
        <v>40</v>
      </c>
      <c r="H165" s="36" t="s">
        <v>759</v>
      </c>
    </row>
    <row r="166" spans="1:8" ht="77.25" customHeight="1" x14ac:dyDescent="0.25">
      <c r="A166" s="14" t="s">
        <v>370</v>
      </c>
      <c r="B166" s="1" t="s">
        <v>371</v>
      </c>
      <c r="C166" s="15">
        <v>44406</v>
      </c>
      <c r="D166" s="1" t="s">
        <v>43</v>
      </c>
      <c r="E166" s="1" t="s">
        <v>375</v>
      </c>
      <c r="F166" s="1" t="s">
        <v>376</v>
      </c>
      <c r="G166" s="1" t="s">
        <v>40</v>
      </c>
      <c r="H166" s="36" t="s">
        <v>760</v>
      </c>
    </row>
    <row r="167" spans="1:8" ht="77.25" customHeight="1" x14ac:dyDescent="0.25">
      <c r="A167" s="14" t="s">
        <v>370</v>
      </c>
      <c r="B167" s="1" t="s">
        <v>371</v>
      </c>
      <c r="C167" s="15">
        <v>44406</v>
      </c>
      <c r="D167" s="1" t="s">
        <v>46</v>
      </c>
      <c r="E167" s="1" t="s">
        <v>375</v>
      </c>
      <c r="F167" s="1" t="s">
        <v>377</v>
      </c>
      <c r="G167" s="1" t="s">
        <v>40</v>
      </c>
      <c r="H167" s="36" t="s">
        <v>761</v>
      </c>
    </row>
    <row r="168" spans="1:8" ht="77.25" customHeight="1" x14ac:dyDescent="0.25">
      <c r="A168" s="14" t="s">
        <v>370</v>
      </c>
      <c r="B168" s="1" t="s">
        <v>371</v>
      </c>
      <c r="C168" s="15">
        <v>44406</v>
      </c>
      <c r="D168" s="1" t="s">
        <v>48</v>
      </c>
      <c r="E168" s="1" t="s">
        <v>38</v>
      </c>
      <c r="F168" s="1" t="s">
        <v>378</v>
      </c>
      <c r="G168" s="1" t="s">
        <v>40</v>
      </c>
      <c r="H168" s="36" t="s">
        <v>762</v>
      </c>
    </row>
    <row r="169" spans="1:8" ht="77.25" customHeight="1" x14ac:dyDescent="0.25">
      <c r="A169" s="14" t="s">
        <v>370</v>
      </c>
      <c r="B169" s="1" t="s">
        <v>371</v>
      </c>
      <c r="C169" s="15">
        <v>44406</v>
      </c>
      <c r="D169" s="1" t="s">
        <v>52</v>
      </c>
      <c r="E169" s="1" t="s">
        <v>44</v>
      </c>
      <c r="F169" s="1" t="s">
        <v>379</v>
      </c>
      <c r="G169" s="1" t="s">
        <v>29</v>
      </c>
      <c r="H169" s="1" t="s">
        <v>541</v>
      </c>
    </row>
    <row r="170" spans="1:8" ht="77.25" customHeight="1" x14ac:dyDescent="0.25">
      <c r="A170" s="14" t="s">
        <v>370</v>
      </c>
      <c r="B170" s="1" t="s">
        <v>371</v>
      </c>
      <c r="C170" s="15">
        <v>44406</v>
      </c>
      <c r="D170" s="1" t="s">
        <v>55</v>
      </c>
      <c r="E170" s="1" t="s">
        <v>76</v>
      </c>
      <c r="F170" s="1" t="s">
        <v>380</v>
      </c>
      <c r="G170" s="1" t="s">
        <v>40</v>
      </c>
      <c r="H170" s="36" t="s">
        <v>763</v>
      </c>
    </row>
    <row r="171" spans="1:8" ht="77.25" customHeight="1" x14ac:dyDescent="0.25">
      <c r="A171" s="14" t="s">
        <v>370</v>
      </c>
      <c r="B171" s="1" t="s">
        <v>371</v>
      </c>
      <c r="C171" s="15">
        <v>44406</v>
      </c>
      <c r="D171" s="1" t="s">
        <v>58</v>
      </c>
      <c r="E171" s="1" t="s">
        <v>38</v>
      </c>
      <c r="F171" s="1" t="s">
        <v>381</v>
      </c>
      <c r="G171" s="1" t="s">
        <v>40</v>
      </c>
      <c r="H171" s="36" t="s">
        <v>764</v>
      </c>
    </row>
    <row r="172" spans="1:8" ht="77.25" customHeight="1" x14ac:dyDescent="0.25">
      <c r="A172" s="14" t="s">
        <v>370</v>
      </c>
      <c r="B172" s="1" t="s">
        <v>371</v>
      </c>
      <c r="C172" s="15">
        <v>44406</v>
      </c>
      <c r="D172" s="1" t="s">
        <v>61</v>
      </c>
      <c r="E172" s="1" t="s">
        <v>72</v>
      </c>
      <c r="F172" s="1" t="s">
        <v>382</v>
      </c>
      <c r="G172" s="1" t="s">
        <v>40</v>
      </c>
      <c r="H172" s="36" t="s">
        <v>765</v>
      </c>
    </row>
    <row r="173" spans="1:8" ht="77.25" customHeight="1" x14ac:dyDescent="0.25">
      <c r="A173" s="14" t="s">
        <v>383</v>
      </c>
      <c r="B173" s="1" t="s">
        <v>384</v>
      </c>
      <c r="C173" s="15">
        <v>44406</v>
      </c>
      <c r="D173" s="1" t="s">
        <v>17</v>
      </c>
      <c r="E173" s="1" t="s">
        <v>27</v>
      </c>
      <c r="F173" s="1" t="s">
        <v>385</v>
      </c>
      <c r="G173" s="1" t="s">
        <v>20</v>
      </c>
      <c r="H173" s="1" t="s">
        <v>386</v>
      </c>
    </row>
    <row r="174" spans="1:8" ht="77.25" customHeight="1" x14ac:dyDescent="0.25">
      <c r="A174" s="14" t="s">
        <v>383</v>
      </c>
      <c r="B174" s="1" t="s">
        <v>384</v>
      </c>
      <c r="C174" s="15">
        <v>44406</v>
      </c>
      <c r="D174" s="1" t="s">
        <v>22</v>
      </c>
      <c r="E174" s="1" t="s">
        <v>27</v>
      </c>
      <c r="F174" s="1" t="s">
        <v>387</v>
      </c>
      <c r="G174" s="1" t="s">
        <v>20</v>
      </c>
      <c r="H174" s="34" t="s">
        <v>674</v>
      </c>
    </row>
    <row r="175" spans="1:8" ht="77.25" customHeight="1" x14ac:dyDescent="0.25">
      <c r="A175" s="14" t="s">
        <v>383</v>
      </c>
      <c r="B175" s="1" t="s">
        <v>384</v>
      </c>
      <c r="C175" s="15">
        <v>44406</v>
      </c>
      <c r="D175" s="1" t="s">
        <v>26</v>
      </c>
      <c r="E175" s="1" t="s">
        <v>27</v>
      </c>
      <c r="F175" s="1" t="s">
        <v>388</v>
      </c>
      <c r="G175" s="1" t="s">
        <v>20</v>
      </c>
      <c r="H175" s="34" t="s">
        <v>675</v>
      </c>
    </row>
    <row r="176" spans="1:8" ht="77.25" customHeight="1" x14ac:dyDescent="0.25">
      <c r="A176" s="14" t="s">
        <v>383</v>
      </c>
      <c r="B176" s="1" t="s">
        <v>384</v>
      </c>
      <c r="C176" s="15">
        <v>44406</v>
      </c>
      <c r="D176" s="1" t="s">
        <v>43</v>
      </c>
      <c r="E176" s="1" t="s">
        <v>27</v>
      </c>
      <c r="F176" s="1" t="s">
        <v>389</v>
      </c>
      <c r="G176" s="1" t="s">
        <v>20</v>
      </c>
      <c r="H176" s="34" t="s">
        <v>676</v>
      </c>
    </row>
    <row r="177" spans="1:8" ht="77.25" customHeight="1" x14ac:dyDescent="0.25">
      <c r="A177" s="14" t="s">
        <v>390</v>
      </c>
      <c r="B177" s="1" t="s">
        <v>391</v>
      </c>
      <c r="C177" s="15">
        <v>44407</v>
      </c>
      <c r="D177" s="1" t="s">
        <v>17</v>
      </c>
      <c r="E177" s="1" t="s">
        <v>27</v>
      </c>
      <c r="F177" s="1" t="s">
        <v>392</v>
      </c>
      <c r="G177" s="1" t="s">
        <v>40</v>
      </c>
      <c r="H177" s="34" t="s">
        <v>677</v>
      </c>
    </row>
    <row r="178" spans="1:8" ht="77.25" customHeight="1" x14ac:dyDescent="0.25">
      <c r="A178" s="14" t="s">
        <v>393</v>
      </c>
      <c r="B178" s="1" t="s">
        <v>394</v>
      </c>
      <c r="C178" s="15">
        <v>44412</v>
      </c>
      <c r="D178" s="1" t="s">
        <v>17</v>
      </c>
      <c r="E178" s="1" t="s">
        <v>72</v>
      </c>
      <c r="F178" s="1" t="s">
        <v>395</v>
      </c>
      <c r="G178" s="1" t="s">
        <v>40</v>
      </c>
      <c r="H178" s="15" t="s">
        <v>396</v>
      </c>
    </row>
    <row r="179" spans="1:8" ht="77.25" customHeight="1" x14ac:dyDescent="0.25">
      <c r="A179" s="14" t="s">
        <v>393</v>
      </c>
      <c r="B179" s="1" t="s">
        <v>394</v>
      </c>
      <c r="C179" s="15">
        <v>44412</v>
      </c>
      <c r="D179" s="1" t="s">
        <v>22</v>
      </c>
      <c r="E179" s="1" t="s">
        <v>76</v>
      </c>
      <c r="F179" s="1" t="s">
        <v>397</v>
      </c>
      <c r="G179" s="1" t="s">
        <v>40</v>
      </c>
      <c r="H179" s="15" t="s">
        <v>398</v>
      </c>
    </row>
    <row r="180" spans="1:8" ht="77.25" customHeight="1" x14ac:dyDescent="0.25">
      <c r="A180" s="14" t="s">
        <v>393</v>
      </c>
      <c r="B180" s="1" t="s">
        <v>394</v>
      </c>
      <c r="C180" s="15">
        <v>44412</v>
      </c>
      <c r="D180" s="1" t="s">
        <v>26</v>
      </c>
      <c r="E180" s="1" t="s">
        <v>38</v>
      </c>
      <c r="F180" s="1" t="s">
        <v>399</v>
      </c>
      <c r="G180" s="1" t="s">
        <v>40</v>
      </c>
      <c r="H180" s="15" t="s">
        <v>400</v>
      </c>
    </row>
    <row r="181" spans="1:8" ht="77.25" customHeight="1" x14ac:dyDescent="0.25">
      <c r="A181" s="14" t="s">
        <v>393</v>
      </c>
      <c r="B181" s="1" t="s">
        <v>394</v>
      </c>
      <c r="C181" s="15">
        <v>44412</v>
      </c>
      <c r="D181" s="1" t="s">
        <v>43</v>
      </c>
      <c r="E181" s="1" t="s">
        <v>32</v>
      </c>
      <c r="F181" s="1" t="s">
        <v>401</v>
      </c>
      <c r="G181" s="1" t="s">
        <v>40</v>
      </c>
      <c r="H181" s="15" t="s">
        <v>402</v>
      </c>
    </row>
    <row r="182" spans="1:8" ht="77.25" customHeight="1" x14ac:dyDescent="0.25">
      <c r="A182" s="14" t="s">
        <v>393</v>
      </c>
      <c r="B182" s="1" t="s">
        <v>394</v>
      </c>
      <c r="C182" s="15">
        <v>44412</v>
      </c>
      <c r="D182" s="1" t="s">
        <v>46</v>
      </c>
      <c r="E182" s="1" t="s">
        <v>72</v>
      </c>
      <c r="F182" s="1" t="s">
        <v>403</v>
      </c>
      <c r="G182" s="1" t="s">
        <v>40</v>
      </c>
      <c r="H182" s="15" t="s">
        <v>404</v>
      </c>
    </row>
    <row r="183" spans="1:8" ht="77.25" customHeight="1" x14ac:dyDescent="0.25">
      <c r="A183" s="14" t="s">
        <v>393</v>
      </c>
      <c r="B183" s="1" t="s">
        <v>394</v>
      </c>
      <c r="C183" s="15">
        <v>44412</v>
      </c>
      <c r="D183" s="1" t="s">
        <v>48</v>
      </c>
      <c r="E183" s="1" t="s">
        <v>76</v>
      </c>
      <c r="F183" s="1" t="s">
        <v>405</v>
      </c>
      <c r="G183" s="1" t="s">
        <v>40</v>
      </c>
      <c r="H183" s="15" t="s">
        <v>406</v>
      </c>
    </row>
    <row r="184" spans="1:8" ht="77.25" customHeight="1" x14ac:dyDescent="0.25">
      <c r="A184" s="14" t="s">
        <v>393</v>
      </c>
      <c r="B184" s="1" t="s">
        <v>394</v>
      </c>
      <c r="C184" s="15">
        <v>44412</v>
      </c>
      <c r="D184" s="1" t="s">
        <v>52</v>
      </c>
      <c r="E184" s="1" t="s">
        <v>38</v>
      </c>
      <c r="F184" s="1" t="s">
        <v>407</v>
      </c>
      <c r="G184" s="1" t="s">
        <v>40</v>
      </c>
      <c r="H184" s="15" t="s">
        <v>408</v>
      </c>
    </row>
    <row r="185" spans="1:8" ht="77.25" customHeight="1" x14ac:dyDescent="0.25">
      <c r="A185" s="14" t="s">
        <v>393</v>
      </c>
      <c r="B185" s="1" t="s">
        <v>394</v>
      </c>
      <c r="C185" s="15">
        <v>44412</v>
      </c>
      <c r="D185" s="1" t="s">
        <v>55</v>
      </c>
      <c r="E185" s="1" t="s">
        <v>32</v>
      </c>
      <c r="F185" s="1" t="s">
        <v>409</v>
      </c>
      <c r="G185" s="1" t="s">
        <v>40</v>
      </c>
      <c r="H185" s="15" t="s">
        <v>410</v>
      </c>
    </row>
    <row r="186" spans="1:8" ht="77.25" customHeight="1" x14ac:dyDescent="0.25">
      <c r="A186" s="14" t="s">
        <v>393</v>
      </c>
      <c r="B186" s="1" t="s">
        <v>394</v>
      </c>
      <c r="C186" s="15">
        <v>44412</v>
      </c>
      <c r="D186" s="1" t="s">
        <v>58</v>
      </c>
      <c r="E186" s="1" t="s">
        <v>72</v>
      </c>
      <c r="F186" s="1" t="s">
        <v>411</v>
      </c>
      <c r="G186" s="1" t="s">
        <v>40</v>
      </c>
      <c r="H186" s="15" t="s">
        <v>412</v>
      </c>
    </row>
    <row r="187" spans="1:8" ht="77.25" customHeight="1" x14ac:dyDescent="0.25">
      <c r="A187" s="14" t="s">
        <v>393</v>
      </c>
      <c r="B187" s="1" t="s">
        <v>394</v>
      </c>
      <c r="C187" s="15">
        <v>44412</v>
      </c>
      <c r="D187" s="1" t="s">
        <v>61</v>
      </c>
      <c r="E187" s="1" t="s">
        <v>76</v>
      </c>
      <c r="F187" s="1" t="s">
        <v>413</v>
      </c>
      <c r="G187" s="1" t="s">
        <v>40</v>
      </c>
      <c r="H187" s="15" t="s">
        <v>414</v>
      </c>
    </row>
    <row r="188" spans="1:8" ht="77.25" customHeight="1" x14ac:dyDescent="0.25">
      <c r="A188" s="14" t="s">
        <v>393</v>
      </c>
      <c r="B188" s="1" t="s">
        <v>394</v>
      </c>
      <c r="C188" s="15">
        <v>44412</v>
      </c>
      <c r="D188" s="1" t="s">
        <v>64</v>
      </c>
      <c r="E188" s="1" t="s">
        <v>38</v>
      </c>
      <c r="F188" s="1" t="s">
        <v>415</v>
      </c>
      <c r="G188" s="1" t="s">
        <v>40</v>
      </c>
      <c r="H188" s="15" t="s">
        <v>416</v>
      </c>
    </row>
    <row r="189" spans="1:8" ht="77.25" customHeight="1" x14ac:dyDescent="0.25">
      <c r="A189" s="14" t="s">
        <v>393</v>
      </c>
      <c r="B189" s="1" t="s">
        <v>394</v>
      </c>
      <c r="C189" s="15">
        <v>44412</v>
      </c>
      <c r="D189" s="1" t="s">
        <v>68</v>
      </c>
      <c r="E189" s="1" t="s">
        <v>32</v>
      </c>
      <c r="F189" s="1" t="s">
        <v>417</v>
      </c>
      <c r="G189" s="1" t="s">
        <v>40</v>
      </c>
      <c r="H189" s="15" t="s">
        <v>418</v>
      </c>
    </row>
    <row r="190" spans="1:8" ht="77.25" customHeight="1" x14ac:dyDescent="0.25">
      <c r="A190" s="14" t="s">
        <v>393</v>
      </c>
      <c r="B190" s="1" t="s">
        <v>394</v>
      </c>
      <c r="C190" s="15">
        <v>44412</v>
      </c>
      <c r="D190" s="1" t="s">
        <v>71</v>
      </c>
      <c r="E190" s="1" t="s">
        <v>72</v>
      </c>
      <c r="F190" s="1" t="s">
        <v>419</v>
      </c>
      <c r="G190" s="1" t="s">
        <v>40</v>
      </c>
      <c r="H190" s="15" t="s">
        <v>420</v>
      </c>
    </row>
    <row r="191" spans="1:8" ht="77.25" customHeight="1" x14ac:dyDescent="0.25">
      <c r="A191" s="14" t="s">
        <v>393</v>
      </c>
      <c r="B191" s="1" t="s">
        <v>394</v>
      </c>
      <c r="C191" s="15">
        <v>44412</v>
      </c>
      <c r="D191" s="1" t="s">
        <v>75</v>
      </c>
      <c r="E191" s="1" t="s">
        <v>76</v>
      </c>
      <c r="F191" s="1" t="s">
        <v>421</v>
      </c>
      <c r="G191" s="1" t="s">
        <v>40</v>
      </c>
      <c r="H191" s="15" t="s">
        <v>422</v>
      </c>
    </row>
    <row r="192" spans="1:8" ht="77.25" customHeight="1" x14ac:dyDescent="0.25">
      <c r="A192" s="14" t="s">
        <v>393</v>
      </c>
      <c r="B192" s="1" t="s">
        <v>394</v>
      </c>
      <c r="C192" s="15">
        <v>44412</v>
      </c>
      <c r="D192" s="1" t="s">
        <v>79</v>
      </c>
      <c r="E192" s="1" t="s">
        <v>38</v>
      </c>
      <c r="F192" s="1" t="s">
        <v>423</v>
      </c>
      <c r="G192" s="1" t="s">
        <v>40</v>
      </c>
      <c r="H192" s="15" t="s">
        <v>424</v>
      </c>
    </row>
    <row r="193" spans="1:8" ht="77.25" customHeight="1" x14ac:dyDescent="0.25">
      <c r="A193" s="14" t="s">
        <v>393</v>
      </c>
      <c r="B193" s="1" t="s">
        <v>394</v>
      </c>
      <c r="C193" s="15">
        <v>44412</v>
      </c>
      <c r="D193" s="1" t="s">
        <v>82</v>
      </c>
      <c r="E193" s="1" t="s">
        <v>32</v>
      </c>
      <c r="F193" s="1" t="s">
        <v>425</v>
      </c>
      <c r="G193" s="1" t="s">
        <v>40</v>
      </c>
      <c r="H193" s="15" t="s">
        <v>418</v>
      </c>
    </row>
    <row r="194" spans="1:8" ht="77.25" customHeight="1" x14ac:dyDescent="0.25">
      <c r="A194" s="14" t="s">
        <v>426</v>
      </c>
      <c r="B194" s="1" t="s">
        <v>427</v>
      </c>
      <c r="C194" s="15">
        <v>44425</v>
      </c>
      <c r="D194" s="1" t="s">
        <v>17</v>
      </c>
      <c r="E194" s="1" t="s">
        <v>59</v>
      </c>
      <c r="F194" s="1" t="s">
        <v>428</v>
      </c>
      <c r="G194" s="1" t="s">
        <v>20</v>
      </c>
      <c r="H194" s="36" t="s">
        <v>644</v>
      </c>
    </row>
    <row r="195" spans="1:8" ht="77.25" customHeight="1" x14ac:dyDescent="0.25">
      <c r="A195" s="14" t="s">
        <v>429</v>
      </c>
      <c r="B195" s="1" t="s">
        <v>430</v>
      </c>
      <c r="C195" s="15">
        <v>44439</v>
      </c>
      <c r="D195" s="1" t="s">
        <v>17</v>
      </c>
      <c r="E195" s="1" t="s">
        <v>431</v>
      </c>
      <c r="F195" s="1" t="s">
        <v>432</v>
      </c>
      <c r="G195" s="1" t="s">
        <v>40</v>
      </c>
      <c r="H195" s="37" t="s">
        <v>678</v>
      </c>
    </row>
    <row r="196" spans="1:8" ht="77.25" customHeight="1" x14ac:dyDescent="0.25">
      <c r="A196" s="14" t="s">
        <v>429</v>
      </c>
      <c r="B196" s="1" t="s">
        <v>430</v>
      </c>
      <c r="C196" s="15">
        <v>44439</v>
      </c>
      <c r="D196" s="1" t="s">
        <v>22</v>
      </c>
      <c r="E196" s="1" t="s">
        <v>431</v>
      </c>
      <c r="F196" s="1" t="s">
        <v>433</v>
      </c>
      <c r="G196" s="1" t="s">
        <v>40</v>
      </c>
      <c r="H196" s="37" t="s">
        <v>678</v>
      </c>
    </row>
    <row r="197" spans="1:8" ht="77.25" customHeight="1" x14ac:dyDescent="0.25">
      <c r="A197" s="14" t="s">
        <v>429</v>
      </c>
      <c r="B197" s="1" t="s">
        <v>430</v>
      </c>
      <c r="C197" s="15">
        <v>44439</v>
      </c>
      <c r="D197" s="1" t="s">
        <v>26</v>
      </c>
      <c r="E197" s="1" t="s">
        <v>431</v>
      </c>
      <c r="F197" s="1" t="s">
        <v>434</v>
      </c>
      <c r="G197" s="1" t="s">
        <v>40</v>
      </c>
      <c r="H197" s="37" t="s">
        <v>678</v>
      </c>
    </row>
    <row r="198" spans="1:8" ht="77.25" customHeight="1" x14ac:dyDescent="0.25">
      <c r="A198" s="14" t="s">
        <v>429</v>
      </c>
      <c r="B198" s="1" t="s">
        <v>430</v>
      </c>
      <c r="C198" s="15">
        <v>44439</v>
      </c>
      <c r="D198" s="1" t="s">
        <v>43</v>
      </c>
      <c r="E198" s="1" t="s">
        <v>431</v>
      </c>
      <c r="F198" s="1" t="s">
        <v>435</v>
      </c>
      <c r="G198" s="1" t="s">
        <v>40</v>
      </c>
      <c r="H198" s="37" t="s">
        <v>678</v>
      </c>
    </row>
    <row r="199" spans="1:8" ht="77.25" customHeight="1" x14ac:dyDescent="0.25">
      <c r="A199" s="14" t="s">
        <v>436</v>
      </c>
      <c r="B199" s="1" t="s">
        <v>437</v>
      </c>
      <c r="C199" s="15">
        <v>44447</v>
      </c>
      <c r="D199" s="1" t="s">
        <v>17</v>
      </c>
      <c r="E199" s="1" t="s">
        <v>105</v>
      </c>
      <c r="F199" s="1" t="s">
        <v>438</v>
      </c>
      <c r="G199" s="1" t="s">
        <v>40</v>
      </c>
      <c r="H199" s="36" t="s">
        <v>717</v>
      </c>
    </row>
    <row r="200" spans="1:8" ht="77.25" customHeight="1" x14ac:dyDescent="0.25">
      <c r="A200" s="14" t="s">
        <v>436</v>
      </c>
      <c r="B200" s="1" t="s">
        <v>437</v>
      </c>
      <c r="C200" s="15">
        <v>44447</v>
      </c>
      <c r="D200" s="1" t="s">
        <v>22</v>
      </c>
      <c r="E200" s="1" t="s">
        <v>105</v>
      </c>
      <c r="F200" s="1" t="s">
        <v>439</v>
      </c>
      <c r="G200" s="1" t="s">
        <v>40</v>
      </c>
      <c r="H200" s="36" t="s">
        <v>718</v>
      </c>
    </row>
    <row r="201" spans="1:8" ht="77.25" customHeight="1" x14ac:dyDescent="0.25">
      <c r="A201" s="14" t="s">
        <v>440</v>
      </c>
      <c r="B201" s="1" t="s">
        <v>441</v>
      </c>
      <c r="C201" s="15">
        <v>44447</v>
      </c>
      <c r="D201" s="1" t="s">
        <v>17</v>
      </c>
      <c r="E201" s="1" t="s">
        <v>32</v>
      </c>
      <c r="F201" s="1" t="s">
        <v>442</v>
      </c>
      <c r="G201" s="1" t="s">
        <v>40</v>
      </c>
      <c r="H201" s="15" t="s">
        <v>259</v>
      </c>
    </row>
    <row r="202" spans="1:8" ht="77.25" customHeight="1" x14ac:dyDescent="0.25">
      <c r="A202" s="14" t="s">
        <v>443</v>
      </c>
      <c r="B202" s="1" t="s">
        <v>444</v>
      </c>
      <c r="C202" s="15">
        <v>44468</v>
      </c>
      <c r="D202" s="1" t="s">
        <v>17</v>
      </c>
      <c r="E202" s="1" t="s">
        <v>445</v>
      </c>
      <c r="F202" s="1" t="s">
        <v>446</v>
      </c>
      <c r="G202" s="1" t="s">
        <v>447</v>
      </c>
      <c r="H202" s="34" t="s">
        <v>679</v>
      </c>
    </row>
    <row r="203" spans="1:8" ht="77.25" customHeight="1" x14ac:dyDescent="0.25">
      <c r="A203" s="14" t="s">
        <v>443</v>
      </c>
      <c r="B203" s="1" t="s">
        <v>444</v>
      </c>
      <c r="C203" s="15">
        <v>44468</v>
      </c>
      <c r="D203" s="1" t="s">
        <v>22</v>
      </c>
      <c r="E203" s="1" t="s">
        <v>448</v>
      </c>
      <c r="F203" s="1" t="s">
        <v>449</v>
      </c>
      <c r="G203" s="1" t="s">
        <v>447</v>
      </c>
      <c r="H203" s="34" t="s">
        <v>680</v>
      </c>
    </row>
    <row r="204" spans="1:8" ht="77.25" customHeight="1" x14ac:dyDescent="0.25">
      <c r="A204" s="14" t="s">
        <v>450</v>
      </c>
      <c r="B204" s="1" t="s">
        <v>451</v>
      </c>
      <c r="C204" s="15">
        <v>44469</v>
      </c>
      <c r="D204" s="1" t="s">
        <v>17</v>
      </c>
      <c r="E204" s="1" t="s">
        <v>452</v>
      </c>
      <c r="F204" s="1" t="s">
        <v>453</v>
      </c>
      <c r="G204" s="1" t="s">
        <v>40</v>
      </c>
      <c r="H204" s="1" t="s">
        <v>681</v>
      </c>
    </row>
    <row r="205" spans="1:8" ht="77.25" customHeight="1" x14ac:dyDescent="0.25">
      <c r="A205" s="14" t="s">
        <v>450</v>
      </c>
      <c r="B205" s="1" t="s">
        <v>451</v>
      </c>
      <c r="C205" s="15">
        <v>44469</v>
      </c>
      <c r="D205" s="1" t="s">
        <v>22</v>
      </c>
      <c r="E205" s="1" t="s">
        <v>452</v>
      </c>
      <c r="F205" s="1" t="s">
        <v>454</v>
      </c>
      <c r="G205" s="1" t="s">
        <v>40</v>
      </c>
      <c r="H205" s="1" t="s">
        <v>682</v>
      </c>
    </row>
    <row r="206" spans="1:8" ht="77.25" customHeight="1" x14ac:dyDescent="0.25">
      <c r="A206" s="14" t="s">
        <v>455</v>
      </c>
      <c r="B206" s="1" t="s">
        <v>456</v>
      </c>
      <c r="C206" s="15">
        <v>44469</v>
      </c>
      <c r="D206" s="1" t="s">
        <v>17</v>
      </c>
      <c r="E206" s="1" t="s">
        <v>457</v>
      </c>
      <c r="F206" s="1" t="s">
        <v>458</v>
      </c>
      <c r="G206" s="1" t="s">
        <v>40</v>
      </c>
      <c r="H206" s="1" t="s">
        <v>683</v>
      </c>
    </row>
    <row r="207" spans="1:8" ht="77.25" customHeight="1" x14ac:dyDescent="0.25">
      <c r="A207" s="14" t="s">
        <v>455</v>
      </c>
      <c r="B207" s="1" t="s">
        <v>456</v>
      </c>
      <c r="C207" s="15">
        <v>44469</v>
      </c>
      <c r="D207" s="1" t="s">
        <v>22</v>
      </c>
      <c r="E207" s="1" t="s">
        <v>459</v>
      </c>
      <c r="F207" s="1" t="s">
        <v>460</v>
      </c>
      <c r="G207" s="1" t="s">
        <v>20</v>
      </c>
      <c r="H207" s="34" t="s">
        <v>685</v>
      </c>
    </row>
    <row r="208" spans="1:8" ht="77.25" customHeight="1" x14ac:dyDescent="0.25">
      <c r="A208" s="14" t="s">
        <v>455</v>
      </c>
      <c r="B208" s="1" t="s">
        <v>456</v>
      </c>
      <c r="C208" s="15">
        <v>44469</v>
      </c>
      <c r="D208" s="1" t="s">
        <v>26</v>
      </c>
      <c r="E208" s="1" t="s">
        <v>461</v>
      </c>
      <c r="F208" s="1" t="s">
        <v>462</v>
      </c>
      <c r="G208" s="1" t="s">
        <v>40</v>
      </c>
      <c r="H208" s="1" t="s">
        <v>686</v>
      </c>
    </row>
    <row r="209" spans="1:8" ht="77.25" customHeight="1" x14ac:dyDescent="0.25">
      <c r="A209" s="14" t="s">
        <v>455</v>
      </c>
      <c r="B209" s="1" t="s">
        <v>456</v>
      </c>
      <c r="C209" s="15">
        <v>44469</v>
      </c>
      <c r="D209" s="1" t="s">
        <v>43</v>
      </c>
      <c r="E209" s="1" t="s">
        <v>457</v>
      </c>
      <c r="F209" s="1" t="s">
        <v>463</v>
      </c>
      <c r="G209" s="1" t="s">
        <v>40</v>
      </c>
      <c r="H209" s="1" t="s">
        <v>683</v>
      </c>
    </row>
    <row r="210" spans="1:8" ht="77.25" customHeight="1" x14ac:dyDescent="0.25">
      <c r="A210" s="14" t="s">
        <v>455</v>
      </c>
      <c r="B210" s="1" t="s">
        <v>456</v>
      </c>
      <c r="C210" s="15">
        <v>44469</v>
      </c>
      <c r="D210" s="1" t="s">
        <v>46</v>
      </c>
      <c r="E210" s="1" t="s">
        <v>459</v>
      </c>
      <c r="F210" s="1" t="s">
        <v>464</v>
      </c>
      <c r="G210" s="1" t="s">
        <v>40</v>
      </c>
      <c r="H210" s="1" t="s">
        <v>684</v>
      </c>
    </row>
    <row r="211" spans="1:8" ht="77.25" customHeight="1" x14ac:dyDescent="0.25">
      <c r="A211" s="14" t="s">
        <v>455</v>
      </c>
      <c r="B211" s="1" t="s">
        <v>456</v>
      </c>
      <c r="C211" s="15">
        <v>44469</v>
      </c>
      <c r="D211" s="1" t="s">
        <v>48</v>
      </c>
      <c r="E211" s="1" t="s">
        <v>72</v>
      </c>
      <c r="F211" s="1" t="s">
        <v>465</v>
      </c>
      <c r="G211" s="1" t="s">
        <v>20</v>
      </c>
      <c r="H211" s="34" t="s">
        <v>689</v>
      </c>
    </row>
    <row r="212" spans="1:8" ht="77.25" customHeight="1" x14ac:dyDescent="0.25">
      <c r="A212" s="14" t="s">
        <v>455</v>
      </c>
      <c r="B212" s="1" t="s">
        <v>456</v>
      </c>
      <c r="C212" s="15">
        <v>44469</v>
      </c>
      <c r="D212" s="1" t="s">
        <v>52</v>
      </c>
      <c r="E212" s="1" t="s">
        <v>461</v>
      </c>
      <c r="F212" s="1" t="s">
        <v>466</v>
      </c>
      <c r="G212" s="1" t="s">
        <v>40</v>
      </c>
      <c r="H212" s="1" t="s">
        <v>686</v>
      </c>
    </row>
    <row r="213" spans="1:8" ht="77.25" customHeight="1" x14ac:dyDescent="0.25">
      <c r="A213" s="14" t="s">
        <v>455</v>
      </c>
      <c r="B213" s="1" t="s">
        <v>456</v>
      </c>
      <c r="C213" s="15">
        <v>44469</v>
      </c>
      <c r="D213" s="1" t="s">
        <v>55</v>
      </c>
      <c r="E213" s="1" t="s">
        <v>467</v>
      </c>
      <c r="F213" s="1" t="s">
        <v>468</v>
      </c>
      <c r="G213" s="1" t="s">
        <v>40</v>
      </c>
      <c r="H213" s="1" t="s">
        <v>687</v>
      </c>
    </row>
    <row r="214" spans="1:8" ht="77.25" customHeight="1" x14ac:dyDescent="0.25">
      <c r="A214" s="14" t="s">
        <v>455</v>
      </c>
      <c r="B214" s="1" t="s">
        <v>456</v>
      </c>
      <c r="C214" s="15">
        <v>44469</v>
      </c>
      <c r="D214" s="1" t="s">
        <v>58</v>
      </c>
      <c r="E214" s="1" t="s">
        <v>469</v>
      </c>
      <c r="F214" s="1" t="s">
        <v>470</v>
      </c>
      <c r="G214" s="1" t="s">
        <v>40</v>
      </c>
      <c r="H214" s="1" t="s">
        <v>688</v>
      </c>
    </row>
    <row r="215" spans="1:8" ht="77.25" customHeight="1" x14ac:dyDescent="0.25">
      <c r="A215" s="14" t="s">
        <v>471</v>
      </c>
      <c r="B215" s="1" t="s">
        <v>472</v>
      </c>
      <c r="C215" s="15">
        <v>44494</v>
      </c>
      <c r="D215" s="1" t="s">
        <v>17</v>
      </c>
      <c r="E215" s="1" t="s">
        <v>469</v>
      </c>
      <c r="F215" s="1" t="s">
        <v>473</v>
      </c>
      <c r="G215" s="1" t="s">
        <v>40</v>
      </c>
      <c r="H215" s="15" t="s">
        <v>259</v>
      </c>
    </row>
    <row r="216" spans="1:8" ht="77.25" customHeight="1" x14ac:dyDescent="0.25">
      <c r="A216" s="14" t="s">
        <v>474</v>
      </c>
      <c r="B216" s="1" t="s">
        <v>475</v>
      </c>
      <c r="C216" s="15">
        <v>44496</v>
      </c>
      <c r="D216" s="1" t="s">
        <v>17</v>
      </c>
      <c r="E216" s="1" t="s">
        <v>706</v>
      </c>
      <c r="F216" s="1" t="s">
        <v>476</v>
      </c>
      <c r="G216" s="1" t="s">
        <v>40</v>
      </c>
      <c r="H216" s="36" t="s">
        <v>766</v>
      </c>
    </row>
    <row r="217" spans="1:8" ht="77.25" customHeight="1" x14ac:dyDescent="0.25">
      <c r="A217" s="14" t="s">
        <v>474</v>
      </c>
      <c r="B217" s="1" t="s">
        <v>475</v>
      </c>
      <c r="C217" s="15">
        <v>44496</v>
      </c>
      <c r="D217" s="1" t="s">
        <v>22</v>
      </c>
      <c r="E217" s="1" t="s">
        <v>706</v>
      </c>
      <c r="F217" s="1" t="s">
        <v>477</v>
      </c>
      <c r="G217" s="1" t="s">
        <v>40</v>
      </c>
      <c r="H217" s="34" t="s">
        <v>640</v>
      </c>
    </row>
    <row r="218" spans="1:8" ht="77.25" customHeight="1" x14ac:dyDescent="0.25">
      <c r="A218" s="14" t="s">
        <v>474</v>
      </c>
      <c r="B218" s="1" t="s">
        <v>475</v>
      </c>
      <c r="C218" s="15">
        <v>44496</v>
      </c>
      <c r="D218" s="1" t="s">
        <v>26</v>
      </c>
      <c r="E218" s="1" t="s">
        <v>59</v>
      </c>
      <c r="F218" s="1" t="s">
        <v>478</v>
      </c>
      <c r="G218" s="1" t="s">
        <v>29</v>
      </c>
      <c r="H218" s="15" t="s">
        <v>767</v>
      </c>
    </row>
    <row r="219" spans="1:8" ht="77.25" customHeight="1" x14ac:dyDescent="0.25">
      <c r="A219" s="14" t="s">
        <v>474</v>
      </c>
      <c r="B219" s="1" t="s">
        <v>475</v>
      </c>
      <c r="C219" s="15">
        <v>44496</v>
      </c>
      <c r="D219" s="1" t="s">
        <v>43</v>
      </c>
      <c r="E219" s="1" t="s">
        <v>18</v>
      </c>
      <c r="F219" s="1" t="s">
        <v>479</v>
      </c>
      <c r="G219" s="1" t="s">
        <v>40</v>
      </c>
      <c r="H219" s="34" t="s">
        <v>690</v>
      </c>
    </row>
    <row r="220" spans="1:8" ht="77.25" customHeight="1" x14ac:dyDescent="0.25">
      <c r="A220" s="14" t="s">
        <v>474</v>
      </c>
      <c r="B220" s="1" t="s">
        <v>475</v>
      </c>
      <c r="C220" s="15">
        <v>44496</v>
      </c>
      <c r="D220" s="1" t="s">
        <v>46</v>
      </c>
      <c r="E220" s="1" t="s">
        <v>18</v>
      </c>
      <c r="F220" s="1" t="s">
        <v>480</v>
      </c>
      <c r="G220" s="1" t="s">
        <v>40</v>
      </c>
      <c r="H220" s="15" t="s">
        <v>768</v>
      </c>
    </row>
    <row r="221" spans="1:8" ht="77.25" customHeight="1" x14ac:dyDescent="0.25">
      <c r="A221" s="14" t="s">
        <v>474</v>
      </c>
      <c r="B221" s="1" t="s">
        <v>475</v>
      </c>
      <c r="C221" s="15">
        <v>44496</v>
      </c>
      <c r="D221" s="1" t="s">
        <v>48</v>
      </c>
      <c r="E221" s="1" t="s">
        <v>18</v>
      </c>
      <c r="F221" s="1" t="s">
        <v>481</v>
      </c>
      <c r="G221" s="1" t="s">
        <v>40</v>
      </c>
      <c r="H221" s="15" t="s">
        <v>769</v>
      </c>
    </row>
    <row r="222" spans="1:8" ht="77.25" customHeight="1" x14ac:dyDescent="0.25">
      <c r="A222" s="14" t="s">
        <v>474</v>
      </c>
      <c r="B222" s="1" t="s">
        <v>475</v>
      </c>
      <c r="C222" s="15">
        <v>44496</v>
      </c>
      <c r="D222" s="1" t="s">
        <v>52</v>
      </c>
      <c r="E222" s="1" t="s">
        <v>18</v>
      </c>
      <c r="F222" s="1" t="s">
        <v>482</v>
      </c>
      <c r="G222" s="1" t="s">
        <v>40</v>
      </c>
      <c r="H222" s="15" t="s">
        <v>770</v>
      </c>
    </row>
    <row r="223" spans="1:8" ht="77.25" customHeight="1" x14ac:dyDescent="0.25">
      <c r="A223" s="14" t="s">
        <v>474</v>
      </c>
      <c r="B223" s="1" t="s">
        <v>475</v>
      </c>
      <c r="C223" s="15">
        <v>44496</v>
      </c>
      <c r="D223" s="1" t="s">
        <v>55</v>
      </c>
      <c r="E223" s="1" t="s">
        <v>18</v>
      </c>
      <c r="F223" s="1" t="s">
        <v>483</v>
      </c>
      <c r="G223" s="1" t="s">
        <v>40</v>
      </c>
      <c r="H223" s="15" t="s">
        <v>771</v>
      </c>
    </row>
    <row r="224" spans="1:8" ht="77.25" customHeight="1" x14ac:dyDescent="0.25">
      <c r="A224" s="14" t="s">
        <v>474</v>
      </c>
      <c r="B224" s="1" t="s">
        <v>475</v>
      </c>
      <c r="C224" s="15">
        <v>44496</v>
      </c>
      <c r="D224" s="1" t="s">
        <v>58</v>
      </c>
      <c r="E224" s="1" t="s">
        <v>18</v>
      </c>
      <c r="F224" s="1" t="s">
        <v>484</v>
      </c>
      <c r="G224" s="1" t="s">
        <v>40</v>
      </c>
      <c r="H224" s="15" t="s">
        <v>772</v>
      </c>
    </row>
    <row r="225" spans="1:8" ht="77.25" customHeight="1" x14ac:dyDescent="0.25">
      <c r="A225" s="14" t="s">
        <v>474</v>
      </c>
      <c r="B225" s="1" t="s">
        <v>475</v>
      </c>
      <c r="C225" s="15">
        <v>44496</v>
      </c>
      <c r="D225" s="1" t="s">
        <v>61</v>
      </c>
      <c r="E225" s="1" t="s">
        <v>705</v>
      </c>
      <c r="F225" s="1" t="s">
        <v>485</v>
      </c>
      <c r="G225" s="1" t="s">
        <v>29</v>
      </c>
      <c r="H225" s="36" t="s">
        <v>691</v>
      </c>
    </row>
    <row r="226" spans="1:8" ht="77.25" customHeight="1" x14ac:dyDescent="0.25">
      <c r="A226" s="14" t="s">
        <v>474</v>
      </c>
      <c r="B226" s="1" t="s">
        <v>475</v>
      </c>
      <c r="C226" s="15">
        <v>44496</v>
      </c>
      <c r="D226" s="1" t="s">
        <v>64</v>
      </c>
      <c r="E226" s="1" t="s">
        <v>705</v>
      </c>
      <c r="F226" s="1" t="s">
        <v>486</v>
      </c>
      <c r="G226" s="1" t="s">
        <v>29</v>
      </c>
      <c r="H226" s="36" t="s">
        <v>692</v>
      </c>
    </row>
    <row r="227" spans="1:8" ht="77.25" customHeight="1" x14ac:dyDescent="0.25">
      <c r="A227" s="14" t="s">
        <v>474</v>
      </c>
      <c r="B227" s="1" t="s">
        <v>475</v>
      </c>
      <c r="C227" s="15">
        <v>44496</v>
      </c>
      <c r="D227" s="1" t="s">
        <v>68</v>
      </c>
      <c r="E227" s="1" t="s">
        <v>59</v>
      </c>
      <c r="F227" s="1" t="s">
        <v>487</v>
      </c>
      <c r="G227" s="1" t="s">
        <v>40</v>
      </c>
      <c r="H227" s="15" t="s">
        <v>542</v>
      </c>
    </row>
    <row r="228" spans="1:8" ht="77.25" customHeight="1" x14ac:dyDescent="0.25">
      <c r="A228" s="14" t="s">
        <v>474</v>
      </c>
      <c r="B228" s="1" t="s">
        <v>475</v>
      </c>
      <c r="C228" s="15">
        <v>44496</v>
      </c>
      <c r="D228" s="1" t="s">
        <v>71</v>
      </c>
      <c r="E228" s="1" t="s">
        <v>59</v>
      </c>
      <c r="F228" s="1" t="s">
        <v>488</v>
      </c>
      <c r="G228" s="1" t="s">
        <v>40</v>
      </c>
      <c r="H228" s="15" t="s">
        <v>542</v>
      </c>
    </row>
    <row r="229" spans="1:8" ht="77.25" customHeight="1" x14ac:dyDescent="0.25">
      <c r="A229" s="14" t="s">
        <v>474</v>
      </c>
      <c r="B229" s="1" t="s">
        <v>475</v>
      </c>
      <c r="C229" s="15">
        <v>44496</v>
      </c>
      <c r="D229" s="1" t="s">
        <v>75</v>
      </c>
      <c r="E229" s="1" t="s">
        <v>140</v>
      </c>
      <c r="F229" s="1" t="s">
        <v>489</v>
      </c>
      <c r="G229" s="1" t="s">
        <v>40</v>
      </c>
      <c r="H229" s="15" t="s">
        <v>540</v>
      </c>
    </row>
    <row r="230" spans="1:8" ht="77.25" customHeight="1" x14ac:dyDescent="0.25">
      <c r="A230" s="14" t="s">
        <v>474</v>
      </c>
      <c r="B230" s="1" t="s">
        <v>475</v>
      </c>
      <c r="C230" s="15">
        <v>44496</v>
      </c>
      <c r="D230" s="1" t="s">
        <v>79</v>
      </c>
      <c r="E230" s="1" t="s">
        <v>59</v>
      </c>
      <c r="F230" s="1" t="s">
        <v>490</v>
      </c>
      <c r="G230" s="1" t="s">
        <v>40</v>
      </c>
      <c r="H230" s="42" t="s">
        <v>785</v>
      </c>
    </row>
    <row r="231" spans="1:8" ht="77.25" customHeight="1" x14ac:dyDescent="0.25">
      <c r="A231" s="14" t="s">
        <v>474</v>
      </c>
      <c r="B231" s="1" t="s">
        <v>475</v>
      </c>
      <c r="C231" s="15">
        <v>44496</v>
      </c>
      <c r="D231" s="1" t="s">
        <v>82</v>
      </c>
      <c r="E231" s="1" t="s">
        <v>32</v>
      </c>
      <c r="F231" s="1" t="s">
        <v>491</v>
      </c>
      <c r="G231" s="1" t="s">
        <v>40</v>
      </c>
      <c r="H231" s="41"/>
    </row>
    <row r="232" spans="1:8" ht="77.25" customHeight="1" x14ac:dyDescent="0.25">
      <c r="A232" s="14" t="s">
        <v>492</v>
      </c>
      <c r="B232" s="1" t="s">
        <v>493</v>
      </c>
      <c r="C232" s="15">
        <v>44498</v>
      </c>
      <c r="D232" s="1" t="s">
        <v>17</v>
      </c>
      <c r="E232" s="1" t="s">
        <v>59</v>
      </c>
      <c r="F232" s="1" t="s">
        <v>494</v>
      </c>
      <c r="G232" s="1" t="s">
        <v>40</v>
      </c>
      <c r="H232" s="36" t="s">
        <v>773</v>
      </c>
    </row>
    <row r="233" spans="1:8" ht="77.25" customHeight="1" x14ac:dyDescent="0.25">
      <c r="A233" s="14" t="s">
        <v>492</v>
      </c>
      <c r="B233" s="1" t="s">
        <v>493</v>
      </c>
      <c r="C233" s="15">
        <v>44498</v>
      </c>
      <c r="D233" s="1" t="s">
        <v>22</v>
      </c>
      <c r="E233" s="1" t="s">
        <v>59</v>
      </c>
      <c r="F233" s="1" t="s">
        <v>495</v>
      </c>
      <c r="G233" s="1" t="s">
        <v>40</v>
      </c>
      <c r="H233" s="36" t="s">
        <v>773</v>
      </c>
    </row>
    <row r="234" spans="1:8" ht="77.25" customHeight="1" x14ac:dyDescent="0.25">
      <c r="A234" s="14" t="s">
        <v>496</v>
      </c>
      <c r="B234" s="1" t="s">
        <v>497</v>
      </c>
      <c r="C234" s="15">
        <v>44502</v>
      </c>
      <c r="D234" s="1" t="s">
        <v>17</v>
      </c>
      <c r="E234" s="1" t="s">
        <v>498</v>
      </c>
      <c r="F234" s="1" t="s">
        <v>499</v>
      </c>
      <c r="G234" s="1" t="s">
        <v>40</v>
      </c>
      <c r="H234" s="15" t="s">
        <v>259</v>
      </c>
    </row>
    <row r="235" spans="1:8" ht="77.25" customHeight="1" x14ac:dyDescent="0.25">
      <c r="A235" s="14" t="s">
        <v>496</v>
      </c>
      <c r="B235" s="1" t="s">
        <v>497</v>
      </c>
      <c r="C235" s="15">
        <v>44502</v>
      </c>
      <c r="D235" s="1" t="s">
        <v>22</v>
      </c>
      <c r="E235" s="1" t="s">
        <v>498</v>
      </c>
      <c r="F235" s="1" t="s">
        <v>500</v>
      </c>
      <c r="G235" s="1" t="s">
        <v>40</v>
      </c>
      <c r="H235" s="15" t="s">
        <v>259</v>
      </c>
    </row>
    <row r="236" spans="1:8" ht="77.25" customHeight="1" x14ac:dyDescent="0.25">
      <c r="A236" s="14" t="s">
        <v>496</v>
      </c>
      <c r="B236" s="1" t="s">
        <v>497</v>
      </c>
      <c r="C236" s="15">
        <v>44502</v>
      </c>
      <c r="D236" s="1" t="s">
        <v>26</v>
      </c>
      <c r="E236" s="1" t="s">
        <v>498</v>
      </c>
      <c r="F236" s="1" t="s">
        <v>501</v>
      </c>
      <c r="G236" s="1" t="s">
        <v>40</v>
      </c>
      <c r="H236" s="15" t="s">
        <v>259</v>
      </c>
    </row>
    <row r="237" spans="1:8" ht="77.25" customHeight="1" x14ac:dyDescent="0.25">
      <c r="A237" s="14" t="s">
        <v>496</v>
      </c>
      <c r="B237" s="1" t="s">
        <v>497</v>
      </c>
      <c r="C237" s="15">
        <v>44502</v>
      </c>
      <c r="D237" s="1" t="s">
        <v>43</v>
      </c>
      <c r="E237" s="1" t="s">
        <v>498</v>
      </c>
      <c r="F237" s="1" t="s">
        <v>502</v>
      </c>
      <c r="G237" s="1" t="s">
        <v>40</v>
      </c>
      <c r="H237" s="15" t="s">
        <v>259</v>
      </c>
    </row>
    <row r="238" spans="1:8" ht="77.25" customHeight="1" x14ac:dyDescent="0.25">
      <c r="A238" s="14" t="s">
        <v>496</v>
      </c>
      <c r="B238" s="1" t="s">
        <v>497</v>
      </c>
      <c r="C238" s="15">
        <v>44502</v>
      </c>
      <c r="D238" s="1" t="s">
        <v>46</v>
      </c>
      <c r="E238" s="1" t="s">
        <v>498</v>
      </c>
      <c r="F238" s="1" t="s">
        <v>503</v>
      </c>
      <c r="G238" s="1" t="s">
        <v>40</v>
      </c>
      <c r="H238" s="15" t="s">
        <v>259</v>
      </c>
    </row>
    <row r="239" spans="1:8" ht="77.25" customHeight="1" x14ac:dyDescent="0.25">
      <c r="A239" s="14" t="s">
        <v>496</v>
      </c>
      <c r="B239" s="1" t="s">
        <v>497</v>
      </c>
      <c r="C239" s="15">
        <v>44502</v>
      </c>
      <c r="D239" s="1" t="s">
        <v>48</v>
      </c>
      <c r="E239" s="1" t="s">
        <v>498</v>
      </c>
      <c r="F239" s="1" t="s">
        <v>504</v>
      </c>
      <c r="G239" s="1" t="s">
        <v>40</v>
      </c>
      <c r="H239" s="15" t="s">
        <v>259</v>
      </c>
    </row>
    <row r="240" spans="1:8" ht="77.25" customHeight="1" x14ac:dyDescent="0.25">
      <c r="A240" s="14" t="s">
        <v>505</v>
      </c>
      <c r="B240" s="1" t="s">
        <v>506</v>
      </c>
      <c r="C240" s="15">
        <v>44504</v>
      </c>
      <c r="D240" s="1" t="s">
        <v>17</v>
      </c>
      <c r="E240" s="1" t="s">
        <v>49</v>
      </c>
      <c r="F240" s="1" t="s">
        <v>507</v>
      </c>
      <c r="G240" s="1" t="s">
        <v>40</v>
      </c>
      <c r="H240" s="1" t="s">
        <v>774</v>
      </c>
    </row>
    <row r="241" spans="1:8" ht="77.25" customHeight="1" x14ac:dyDescent="0.25">
      <c r="A241" s="14" t="s">
        <v>505</v>
      </c>
      <c r="B241" s="1" t="s">
        <v>506</v>
      </c>
      <c r="C241" s="15">
        <v>44504</v>
      </c>
      <c r="D241" s="1" t="s">
        <v>22</v>
      </c>
      <c r="E241" s="1" t="s">
        <v>49</v>
      </c>
      <c r="F241" s="1" t="s">
        <v>508</v>
      </c>
      <c r="G241" s="1" t="s">
        <v>40</v>
      </c>
      <c r="H241" s="1" t="s">
        <v>775</v>
      </c>
    </row>
    <row r="242" spans="1:8" ht="77.25" customHeight="1" x14ac:dyDescent="0.25">
      <c r="A242" s="14" t="s">
        <v>505</v>
      </c>
      <c r="B242" s="1" t="s">
        <v>506</v>
      </c>
      <c r="C242" s="15">
        <v>44504</v>
      </c>
      <c r="D242" s="1" t="s">
        <v>26</v>
      </c>
      <c r="E242" s="1" t="s">
        <v>706</v>
      </c>
      <c r="F242" s="1" t="s">
        <v>509</v>
      </c>
      <c r="G242" s="1" t="s">
        <v>40</v>
      </c>
      <c r="H242" s="1" t="s">
        <v>776</v>
      </c>
    </row>
    <row r="243" spans="1:8" ht="77.25" customHeight="1" x14ac:dyDescent="0.25">
      <c r="A243" s="14" t="s">
        <v>505</v>
      </c>
      <c r="B243" s="1" t="s">
        <v>506</v>
      </c>
      <c r="C243" s="15">
        <v>44504</v>
      </c>
      <c r="D243" s="1" t="s">
        <v>43</v>
      </c>
      <c r="E243" s="1" t="s">
        <v>706</v>
      </c>
      <c r="F243" s="1" t="s">
        <v>510</v>
      </c>
      <c r="G243" s="1" t="s">
        <v>40</v>
      </c>
      <c r="H243" s="1" t="s">
        <v>777</v>
      </c>
    </row>
    <row r="244" spans="1:8" ht="77.25" customHeight="1" x14ac:dyDescent="0.25">
      <c r="A244" s="14" t="s">
        <v>511</v>
      </c>
      <c r="B244" s="1" t="s">
        <v>512</v>
      </c>
      <c r="C244" s="15">
        <v>44508</v>
      </c>
      <c r="D244" s="1" t="s">
        <v>17</v>
      </c>
      <c r="E244" s="1" t="s">
        <v>513</v>
      </c>
      <c r="F244" s="1" t="s">
        <v>514</v>
      </c>
      <c r="G244" s="1" t="s">
        <v>40</v>
      </c>
      <c r="H244" s="15" t="s">
        <v>259</v>
      </c>
    </row>
    <row r="245" spans="1:8" ht="77.25" customHeight="1" x14ac:dyDescent="0.25">
      <c r="A245" s="14" t="s">
        <v>511</v>
      </c>
      <c r="B245" s="1" t="s">
        <v>512</v>
      </c>
      <c r="C245" s="15">
        <v>44508</v>
      </c>
      <c r="D245" s="1" t="s">
        <v>22</v>
      </c>
      <c r="E245" s="1" t="s">
        <v>513</v>
      </c>
      <c r="F245" s="1" t="s">
        <v>515</v>
      </c>
      <c r="G245" s="1" t="s">
        <v>40</v>
      </c>
      <c r="H245" s="15" t="s">
        <v>259</v>
      </c>
    </row>
    <row r="246" spans="1:8" ht="77.25" customHeight="1" x14ac:dyDescent="0.25">
      <c r="A246" s="14" t="s">
        <v>516</v>
      </c>
      <c r="B246" s="1" t="s">
        <v>517</v>
      </c>
      <c r="C246" s="15">
        <v>44517</v>
      </c>
      <c r="D246" s="1" t="s">
        <v>17</v>
      </c>
      <c r="E246" s="1" t="s">
        <v>518</v>
      </c>
      <c r="F246" s="1" t="s">
        <v>519</v>
      </c>
      <c r="G246" s="1" t="s">
        <v>40</v>
      </c>
      <c r="H246" s="15" t="s">
        <v>259</v>
      </c>
    </row>
    <row r="247" spans="1:8" ht="77.25" customHeight="1" x14ac:dyDescent="0.25">
      <c r="A247" s="14" t="s">
        <v>516</v>
      </c>
      <c r="B247" s="1" t="s">
        <v>517</v>
      </c>
      <c r="C247" s="15">
        <v>44517</v>
      </c>
      <c r="D247" s="1" t="s">
        <v>22</v>
      </c>
      <c r="E247" s="1" t="s">
        <v>518</v>
      </c>
      <c r="F247" s="1" t="s">
        <v>520</v>
      </c>
      <c r="G247" s="1" t="s">
        <v>40</v>
      </c>
      <c r="H247" s="15" t="s">
        <v>259</v>
      </c>
    </row>
    <row r="248" spans="1:8" ht="77.25" customHeight="1" x14ac:dyDescent="0.25">
      <c r="A248" s="14" t="s">
        <v>521</v>
      </c>
      <c r="B248" s="1" t="s">
        <v>522</v>
      </c>
      <c r="C248" s="15">
        <v>44546</v>
      </c>
      <c r="D248" s="1" t="s">
        <v>17</v>
      </c>
      <c r="E248" s="39" t="s">
        <v>59</v>
      </c>
      <c r="F248" s="1" t="s">
        <v>523</v>
      </c>
      <c r="G248" s="1" t="s">
        <v>40</v>
      </c>
      <c r="H248" s="15" t="s">
        <v>259</v>
      </c>
    </row>
    <row r="249" spans="1:8" ht="77.25" customHeight="1" x14ac:dyDescent="0.25">
      <c r="A249" s="14" t="s">
        <v>521</v>
      </c>
      <c r="B249" s="1" t="s">
        <v>522</v>
      </c>
      <c r="C249" s="15">
        <v>44546</v>
      </c>
      <c r="D249" s="1" t="s">
        <v>22</v>
      </c>
      <c r="E249" s="1" t="s">
        <v>59</v>
      </c>
      <c r="F249" s="1" t="s">
        <v>528</v>
      </c>
      <c r="G249" s="1" t="s">
        <v>40</v>
      </c>
      <c r="H249" s="15" t="s">
        <v>259</v>
      </c>
    </row>
    <row r="250" spans="1:8" ht="77.25" customHeight="1" x14ac:dyDescent="0.25">
      <c r="A250" s="14" t="s">
        <v>521</v>
      </c>
      <c r="B250" s="1" t="s">
        <v>522</v>
      </c>
      <c r="C250" s="15">
        <v>44546</v>
      </c>
      <c r="D250" s="1" t="s">
        <v>26</v>
      </c>
      <c r="E250" s="1" t="s">
        <v>59</v>
      </c>
      <c r="F250" s="1" t="s">
        <v>524</v>
      </c>
      <c r="G250" s="1" t="s">
        <v>40</v>
      </c>
      <c r="H250" s="15" t="s">
        <v>259</v>
      </c>
    </row>
    <row r="251" spans="1:8" ht="77.25" customHeight="1" x14ac:dyDescent="0.25">
      <c r="A251" s="14" t="s">
        <v>521</v>
      </c>
      <c r="B251" s="1" t="s">
        <v>522</v>
      </c>
      <c r="C251" s="15">
        <v>44546</v>
      </c>
      <c r="D251" s="1" t="s">
        <v>43</v>
      </c>
      <c r="E251" s="1" t="s">
        <v>59</v>
      </c>
      <c r="F251" s="1" t="s">
        <v>525</v>
      </c>
      <c r="G251" s="1" t="s">
        <v>40</v>
      </c>
      <c r="H251" s="15" t="s">
        <v>259</v>
      </c>
    </row>
    <row r="252" spans="1:8" ht="77.25" customHeight="1" x14ac:dyDescent="0.25">
      <c r="A252" s="14" t="s">
        <v>543</v>
      </c>
      <c r="B252" s="1" t="s">
        <v>557</v>
      </c>
      <c r="C252" s="15">
        <v>44574</v>
      </c>
      <c r="D252" s="1" t="s">
        <v>17</v>
      </c>
      <c r="E252" s="1" t="s">
        <v>59</v>
      </c>
      <c r="F252" s="1" t="s">
        <v>559</v>
      </c>
      <c r="G252" s="1" t="s">
        <v>40</v>
      </c>
      <c r="H252" s="15" t="s">
        <v>259</v>
      </c>
    </row>
    <row r="253" spans="1:8" ht="77.25" customHeight="1" x14ac:dyDescent="0.25">
      <c r="A253" s="14" t="s">
        <v>543</v>
      </c>
      <c r="B253" s="1" t="s">
        <v>557</v>
      </c>
      <c r="C253" s="15">
        <v>44574</v>
      </c>
      <c r="D253" s="1" t="s">
        <v>22</v>
      </c>
      <c r="E253" s="1" t="s">
        <v>452</v>
      </c>
      <c r="F253" s="1" t="s">
        <v>560</v>
      </c>
      <c r="G253" s="1" t="s">
        <v>40</v>
      </c>
      <c r="H253" s="15" t="s">
        <v>259</v>
      </c>
    </row>
    <row r="254" spans="1:8" ht="77.25" customHeight="1" x14ac:dyDescent="0.25">
      <c r="A254" s="14" t="s">
        <v>544</v>
      </c>
      <c r="B254" s="1" t="s">
        <v>551</v>
      </c>
      <c r="C254" s="15">
        <v>44580</v>
      </c>
      <c r="D254" s="1" t="s">
        <v>17</v>
      </c>
      <c r="E254" s="1" t="s">
        <v>38</v>
      </c>
      <c r="F254" s="1" t="s">
        <v>561</v>
      </c>
      <c r="G254" s="1" t="s">
        <v>40</v>
      </c>
      <c r="H254" s="15" t="s">
        <v>259</v>
      </c>
    </row>
    <row r="255" spans="1:8" ht="77.25" customHeight="1" x14ac:dyDescent="0.25">
      <c r="A255" s="14" t="s">
        <v>544</v>
      </c>
      <c r="B255" s="1" t="s">
        <v>551</v>
      </c>
      <c r="C255" s="15">
        <v>44580</v>
      </c>
      <c r="D255" s="1" t="s">
        <v>22</v>
      </c>
      <c r="E255" s="1" t="s">
        <v>76</v>
      </c>
      <c r="F255" s="1" t="s">
        <v>562</v>
      </c>
      <c r="G255" s="1" t="s">
        <v>40</v>
      </c>
      <c r="H255" s="15" t="s">
        <v>259</v>
      </c>
    </row>
    <row r="256" spans="1:8" ht="77.25" customHeight="1" x14ac:dyDescent="0.25">
      <c r="A256" s="14" t="s">
        <v>544</v>
      </c>
      <c r="B256" s="1" t="s">
        <v>551</v>
      </c>
      <c r="C256" s="15">
        <v>44580</v>
      </c>
      <c r="D256" s="1" t="s">
        <v>26</v>
      </c>
      <c r="E256" s="1" t="s">
        <v>38</v>
      </c>
      <c r="F256" s="1" t="s">
        <v>778</v>
      </c>
      <c r="G256" s="1" t="s">
        <v>40</v>
      </c>
      <c r="H256" s="15" t="s">
        <v>259</v>
      </c>
    </row>
    <row r="257" spans="1:8" ht="77.25" customHeight="1" x14ac:dyDescent="0.25">
      <c r="A257" s="14" t="s">
        <v>544</v>
      </c>
      <c r="B257" s="1" t="s">
        <v>551</v>
      </c>
      <c r="C257" s="15">
        <v>44580</v>
      </c>
      <c r="D257" s="1" t="s">
        <v>43</v>
      </c>
      <c r="E257" s="1" t="s">
        <v>38</v>
      </c>
      <c r="F257" s="1" t="s">
        <v>563</v>
      </c>
      <c r="G257" s="1" t="s">
        <v>40</v>
      </c>
      <c r="H257" s="15" t="s">
        <v>259</v>
      </c>
    </row>
    <row r="258" spans="1:8" ht="77.25" customHeight="1" x14ac:dyDescent="0.25">
      <c r="A258" s="14" t="s">
        <v>544</v>
      </c>
      <c r="B258" s="1" t="s">
        <v>551</v>
      </c>
      <c r="C258" s="15">
        <v>44580</v>
      </c>
      <c r="D258" s="1" t="s">
        <v>46</v>
      </c>
      <c r="E258" s="1" t="s">
        <v>76</v>
      </c>
      <c r="F258" s="1" t="s">
        <v>564</v>
      </c>
      <c r="G258" s="1" t="s">
        <v>40</v>
      </c>
      <c r="H258" s="15" t="s">
        <v>259</v>
      </c>
    </row>
    <row r="259" spans="1:8" ht="77.25" customHeight="1" x14ac:dyDescent="0.25">
      <c r="A259" s="14" t="s">
        <v>545</v>
      </c>
      <c r="B259" s="1" t="s">
        <v>711</v>
      </c>
      <c r="C259" s="15">
        <v>44587</v>
      </c>
      <c r="D259" s="1" t="s">
        <v>17</v>
      </c>
      <c r="E259" s="1" t="s">
        <v>558</v>
      </c>
      <c r="F259" s="1" t="s">
        <v>565</v>
      </c>
      <c r="G259" s="1" t="s">
        <v>40</v>
      </c>
      <c r="H259" s="15" t="s">
        <v>259</v>
      </c>
    </row>
    <row r="260" spans="1:8" ht="77.25" customHeight="1" x14ac:dyDescent="0.25">
      <c r="A260" s="14" t="s">
        <v>545</v>
      </c>
      <c r="B260" s="1" t="s">
        <v>711</v>
      </c>
      <c r="C260" s="15">
        <v>44587</v>
      </c>
      <c r="D260" s="1" t="s">
        <v>22</v>
      </c>
      <c r="E260" s="1" t="s">
        <v>558</v>
      </c>
      <c r="F260" s="1" t="s">
        <v>566</v>
      </c>
      <c r="G260" s="1" t="s">
        <v>40</v>
      </c>
      <c r="H260" s="15" t="s">
        <v>259</v>
      </c>
    </row>
    <row r="261" spans="1:8" ht="77.25" customHeight="1" x14ac:dyDescent="0.25">
      <c r="A261" s="14" t="s">
        <v>546</v>
      </c>
      <c r="B261" s="1" t="s">
        <v>552</v>
      </c>
      <c r="C261" s="15">
        <v>44587</v>
      </c>
      <c r="D261" s="1" t="s">
        <v>17</v>
      </c>
      <c r="E261" s="1" t="s">
        <v>18</v>
      </c>
      <c r="F261" s="1" t="s">
        <v>567</v>
      </c>
      <c r="G261" s="1" t="s">
        <v>40</v>
      </c>
      <c r="H261" s="15" t="s">
        <v>259</v>
      </c>
    </row>
    <row r="262" spans="1:8" ht="77.25" customHeight="1" x14ac:dyDescent="0.25">
      <c r="A262" s="14" t="s">
        <v>546</v>
      </c>
      <c r="B262" s="1" t="s">
        <v>552</v>
      </c>
      <c r="C262" s="15">
        <v>44587</v>
      </c>
      <c r="D262" s="1" t="s">
        <v>22</v>
      </c>
      <c r="E262" s="1" t="s">
        <v>72</v>
      </c>
      <c r="F262" s="1" t="s">
        <v>568</v>
      </c>
      <c r="G262" s="1" t="s">
        <v>40</v>
      </c>
      <c r="H262" s="15" t="s">
        <v>259</v>
      </c>
    </row>
    <row r="263" spans="1:8" ht="77.25" customHeight="1" x14ac:dyDescent="0.25">
      <c r="A263" s="14" t="s">
        <v>546</v>
      </c>
      <c r="B263" s="1" t="s">
        <v>552</v>
      </c>
      <c r="C263" s="15">
        <v>44587</v>
      </c>
      <c r="D263" s="1" t="s">
        <v>26</v>
      </c>
      <c r="E263" s="1" t="s">
        <v>32</v>
      </c>
      <c r="F263" s="1" t="s">
        <v>592</v>
      </c>
      <c r="G263" s="1" t="s">
        <v>40</v>
      </c>
      <c r="H263" s="15" t="s">
        <v>259</v>
      </c>
    </row>
    <row r="264" spans="1:8" ht="77.25" customHeight="1" x14ac:dyDescent="0.25">
      <c r="A264" s="14" t="s">
        <v>546</v>
      </c>
      <c r="B264" s="1" t="s">
        <v>552</v>
      </c>
      <c r="C264" s="15">
        <v>44587</v>
      </c>
      <c r="D264" s="1" t="s">
        <v>43</v>
      </c>
      <c r="E264" s="1" t="s">
        <v>593</v>
      </c>
      <c r="F264" s="1" t="s">
        <v>594</v>
      </c>
      <c r="G264" s="1" t="s">
        <v>40</v>
      </c>
      <c r="H264" s="15" t="s">
        <v>259</v>
      </c>
    </row>
    <row r="265" spans="1:8" ht="77.25" customHeight="1" x14ac:dyDescent="0.25">
      <c r="A265" s="14" t="s">
        <v>547</v>
      </c>
      <c r="B265" s="1" t="s">
        <v>553</v>
      </c>
      <c r="C265" s="15">
        <v>44588</v>
      </c>
      <c r="D265" s="1" t="s">
        <v>17</v>
      </c>
      <c r="E265" s="1" t="s">
        <v>59</v>
      </c>
      <c r="F265" s="1" t="s">
        <v>569</v>
      </c>
      <c r="G265" s="1" t="s">
        <v>40</v>
      </c>
      <c r="H265" s="1" t="s">
        <v>578</v>
      </c>
    </row>
    <row r="266" spans="1:8" ht="77.25" customHeight="1" x14ac:dyDescent="0.25">
      <c r="A266" s="14" t="s">
        <v>547</v>
      </c>
      <c r="B266" s="1" t="s">
        <v>553</v>
      </c>
      <c r="C266" s="15">
        <v>44588</v>
      </c>
      <c r="D266" s="1" t="s">
        <v>22</v>
      </c>
      <c r="E266" s="1" t="s">
        <v>65</v>
      </c>
      <c r="F266" s="1" t="s">
        <v>570</v>
      </c>
      <c r="G266" s="1" t="s">
        <v>40</v>
      </c>
      <c r="H266" s="34" t="s">
        <v>259</v>
      </c>
    </row>
    <row r="267" spans="1:8" ht="77.25" customHeight="1" x14ac:dyDescent="0.25">
      <c r="A267" s="14" t="s">
        <v>547</v>
      </c>
      <c r="B267" s="1" t="s">
        <v>553</v>
      </c>
      <c r="C267" s="15">
        <v>44588</v>
      </c>
      <c r="D267" s="1" t="s">
        <v>26</v>
      </c>
      <c r="E267" s="1" t="s">
        <v>712</v>
      </c>
      <c r="F267" s="1" t="s">
        <v>571</v>
      </c>
      <c r="G267" s="1" t="s">
        <v>40</v>
      </c>
      <c r="H267" s="34" t="s">
        <v>259</v>
      </c>
    </row>
    <row r="268" spans="1:8" ht="77.25" customHeight="1" x14ac:dyDescent="0.25">
      <c r="A268" s="14" t="s">
        <v>547</v>
      </c>
      <c r="B268" s="1" t="s">
        <v>553</v>
      </c>
      <c r="C268" s="15">
        <v>44588</v>
      </c>
      <c r="D268" s="1" t="s">
        <v>43</v>
      </c>
      <c r="E268" s="1" t="s">
        <v>712</v>
      </c>
      <c r="F268" s="1" t="s">
        <v>572</v>
      </c>
      <c r="G268" s="1" t="s">
        <v>40</v>
      </c>
      <c r="H268" s="34" t="s">
        <v>259</v>
      </c>
    </row>
    <row r="269" spans="1:8" ht="77.25" customHeight="1" x14ac:dyDescent="0.25">
      <c r="A269" s="14" t="s">
        <v>547</v>
      </c>
      <c r="B269" s="1" t="s">
        <v>553</v>
      </c>
      <c r="C269" s="15">
        <v>44588</v>
      </c>
      <c r="D269" s="1" t="s">
        <v>46</v>
      </c>
      <c r="E269" s="1" t="s">
        <v>709</v>
      </c>
      <c r="F269" s="1" t="s">
        <v>573</v>
      </c>
      <c r="G269" s="1" t="s">
        <v>40</v>
      </c>
      <c r="H269" s="34" t="s">
        <v>259</v>
      </c>
    </row>
    <row r="270" spans="1:8" ht="77.25" customHeight="1" x14ac:dyDescent="0.25">
      <c r="A270" s="14" t="s">
        <v>548</v>
      </c>
      <c r="B270" s="1" t="s">
        <v>554</v>
      </c>
      <c r="C270" s="15">
        <v>44600</v>
      </c>
      <c r="D270" s="1" t="s">
        <v>9</v>
      </c>
      <c r="E270" s="1" t="s">
        <v>10</v>
      </c>
      <c r="F270" s="1" t="s">
        <v>576</v>
      </c>
      <c r="G270" s="1" t="s">
        <v>40</v>
      </c>
      <c r="H270" s="1" t="s">
        <v>259</v>
      </c>
    </row>
    <row r="271" spans="1:8" ht="77.25" customHeight="1" x14ac:dyDescent="0.25">
      <c r="A271" s="14" t="s">
        <v>550</v>
      </c>
      <c r="B271" s="1" t="s">
        <v>556</v>
      </c>
      <c r="C271" s="15">
        <v>44602</v>
      </c>
      <c r="D271" s="1" t="s">
        <v>17</v>
      </c>
      <c r="E271" s="1" t="s">
        <v>59</v>
      </c>
      <c r="F271" s="1" t="s">
        <v>574</v>
      </c>
      <c r="G271" s="1" t="s">
        <v>40</v>
      </c>
      <c r="H271" s="1" t="s">
        <v>575</v>
      </c>
    </row>
    <row r="272" spans="1:8" ht="77.25" customHeight="1" x14ac:dyDescent="0.25">
      <c r="A272" s="14" t="s">
        <v>549</v>
      </c>
      <c r="B272" s="1" t="s">
        <v>555</v>
      </c>
      <c r="C272" s="15">
        <v>44609</v>
      </c>
      <c r="D272" s="1" t="s">
        <v>17</v>
      </c>
      <c r="E272" s="1" t="s">
        <v>76</v>
      </c>
      <c r="F272" s="1" t="s">
        <v>713</v>
      </c>
      <c r="G272" s="1" t="s">
        <v>40</v>
      </c>
      <c r="H272" s="1" t="s">
        <v>577</v>
      </c>
    </row>
    <row r="273" spans="1:8" ht="77.25" customHeight="1" x14ac:dyDescent="0.25">
      <c r="A273" s="14" t="s">
        <v>607</v>
      </c>
      <c r="B273" s="1" t="s">
        <v>608</v>
      </c>
      <c r="C273" s="15">
        <v>44624</v>
      </c>
      <c r="D273" s="1" t="s">
        <v>17</v>
      </c>
      <c r="E273" s="1" t="s">
        <v>38</v>
      </c>
      <c r="F273" s="1" t="s">
        <v>609</v>
      </c>
      <c r="G273" s="1" t="s">
        <v>40</v>
      </c>
      <c r="H273" s="1" t="s">
        <v>259</v>
      </c>
    </row>
    <row r="274" spans="1:8" ht="77.25" customHeight="1" x14ac:dyDescent="0.25">
      <c r="A274" s="14" t="s">
        <v>607</v>
      </c>
      <c r="B274" s="1" t="s">
        <v>608</v>
      </c>
      <c r="C274" s="15">
        <v>44624</v>
      </c>
      <c r="D274" s="1" t="s">
        <v>22</v>
      </c>
      <c r="E274" s="1" t="s">
        <v>614</v>
      </c>
      <c r="F274" s="1" t="s">
        <v>610</v>
      </c>
      <c r="G274" s="1" t="s">
        <v>40</v>
      </c>
      <c r="H274" s="1" t="s">
        <v>259</v>
      </c>
    </row>
    <row r="275" spans="1:8" ht="77.25" customHeight="1" x14ac:dyDescent="0.25">
      <c r="A275" s="14" t="s">
        <v>607</v>
      </c>
      <c r="B275" s="1" t="s">
        <v>608</v>
      </c>
      <c r="C275" s="15">
        <v>44624</v>
      </c>
      <c r="D275" s="1" t="s">
        <v>26</v>
      </c>
      <c r="E275" s="1" t="s">
        <v>614</v>
      </c>
      <c r="F275" s="1" t="s">
        <v>611</v>
      </c>
      <c r="G275" s="1" t="s">
        <v>40</v>
      </c>
      <c r="H275" s="1" t="s">
        <v>259</v>
      </c>
    </row>
    <row r="276" spans="1:8" ht="77.25" customHeight="1" x14ac:dyDescent="0.25">
      <c r="A276" s="14" t="s">
        <v>607</v>
      </c>
      <c r="B276" s="1" t="s">
        <v>608</v>
      </c>
      <c r="C276" s="15">
        <v>44624</v>
      </c>
      <c r="D276" s="1" t="s">
        <v>43</v>
      </c>
      <c r="E276" s="1" t="s">
        <v>710</v>
      </c>
      <c r="F276" s="1" t="s">
        <v>612</v>
      </c>
      <c r="G276" s="1" t="s">
        <v>40</v>
      </c>
      <c r="H276" s="1" t="s">
        <v>259</v>
      </c>
    </row>
    <row r="277" spans="1:8" ht="77.25" customHeight="1" x14ac:dyDescent="0.25">
      <c r="A277" s="14" t="s">
        <v>607</v>
      </c>
      <c r="B277" s="1" t="s">
        <v>608</v>
      </c>
      <c r="C277" s="15">
        <v>44624</v>
      </c>
      <c r="D277" s="1" t="s">
        <v>46</v>
      </c>
      <c r="E277" s="1" t="s">
        <v>710</v>
      </c>
      <c r="F277" s="1" t="s">
        <v>613</v>
      </c>
      <c r="G277" s="1" t="s">
        <v>40</v>
      </c>
      <c r="H277" s="1" t="s">
        <v>259</v>
      </c>
    </row>
    <row r="278" spans="1:8" ht="77.25" customHeight="1" x14ac:dyDescent="0.25">
      <c r="A278" s="14" t="s">
        <v>693</v>
      </c>
      <c r="B278" s="1" t="s">
        <v>694</v>
      </c>
      <c r="C278" s="15">
        <v>44636</v>
      </c>
      <c r="D278" s="1" t="s">
        <v>17</v>
      </c>
      <c r="E278" s="1" t="s">
        <v>498</v>
      </c>
      <c r="F278" s="36" t="s">
        <v>695</v>
      </c>
      <c r="G278" s="1" t="s">
        <v>40</v>
      </c>
      <c r="H278" s="36" t="s">
        <v>259</v>
      </c>
    </row>
    <row r="279" spans="1:8" ht="77.25" customHeight="1" x14ac:dyDescent="0.25">
      <c r="A279" s="14" t="s">
        <v>693</v>
      </c>
      <c r="B279" s="1" t="s">
        <v>694</v>
      </c>
      <c r="C279" s="15">
        <v>44636</v>
      </c>
      <c r="D279" s="1" t="s">
        <v>22</v>
      </c>
      <c r="E279" s="1" t="s">
        <v>498</v>
      </c>
      <c r="F279" s="36" t="s">
        <v>696</v>
      </c>
      <c r="G279" s="1" t="s">
        <v>40</v>
      </c>
      <c r="H279" s="36" t="s">
        <v>259</v>
      </c>
    </row>
    <row r="280" spans="1:8" ht="77.25" customHeight="1" x14ac:dyDescent="0.25">
      <c r="A280" s="14" t="s">
        <v>693</v>
      </c>
      <c r="B280" s="1" t="s">
        <v>694</v>
      </c>
      <c r="C280" s="15">
        <v>44636</v>
      </c>
      <c r="D280" s="1" t="s">
        <v>26</v>
      </c>
      <c r="E280" s="1" t="s">
        <v>498</v>
      </c>
      <c r="F280" s="36" t="s">
        <v>697</v>
      </c>
      <c r="G280" s="1" t="s">
        <v>40</v>
      </c>
      <c r="H280" s="36" t="s">
        <v>259</v>
      </c>
    </row>
    <row r="281" spans="1:8" ht="77.25" customHeight="1" x14ac:dyDescent="0.25">
      <c r="A281" s="14" t="s">
        <v>693</v>
      </c>
      <c r="B281" s="1" t="s">
        <v>694</v>
      </c>
      <c r="C281" s="15">
        <v>44636</v>
      </c>
      <c r="D281" s="1" t="s">
        <v>43</v>
      </c>
      <c r="E281" s="1" t="s">
        <v>498</v>
      </c>
      <c r="F281" s="36" t="s">
        <v>698</v>
      </c>
      <c r="G281" s="1" t="s">
        <v>40</v>
      </c>
      <c r="H281" s="36" t="s">
        <v>259</v>
      </c>
    </row>
    <row r="282" spans="1:8" ht="77.25" customHeight="1" x14ac:dyDescent="0.25">
      <c r="A282" s="14" t="s">
        <v>693</v>
      </c>
      <c r="B282" s="1" t="s">
        <v>694</v>
      </c>
      <c r="C282" s="15">
        <v>44636</v>
      </c>
      <c r="D282" s="1" t="s">
        <v>46</v>
      </c>
      <c r="E282" s="1" t="s">
        <v>498</v>
      </c>
      <c r="F282" s="36" t="s">
        <v>699</v>
      </c>
      <c r="G282" s="1" t="s">
        <v>40</v>
      </c>
      <c r="H282" s="36" t="s">
        <v>259</v>
      </c>
    </row>
    <row r="283" spans="1:8" ht="77.25" customHeight="1" x14ac:dyDescent="0.25">
      <c r="A283" s="14" t="s">
        <v>693</v>
      </c>
      <c r="B283" s="1" t="s">
        <v>694</v>
      </c>
      <c r="C283" s="15">
        <v>44636</v>
      </c>
      <c r="D283" s="1" t="s">
        <v>48</v>
      </c>
      <c r="E283" s="1" t="s">
        <v>498</v>
      </c>
      <c r="F283" s="36" t="s">
        <v>700</v>
      </c>
      <c r="G283" s="1" t="s">
        <v>40</v>
      </c>
      <c r="H283" s="36" t="s">
        <v>259</v>
      </c>
    </row>
    <row r="284" spans="1:8" ht="77.25" customHeight="1" x14ac:dyDescent="0.25">
      <c r="A284" s="14" t="s">
        <v>615</v>
      </c>
      <c r="B284" s="1" t="s">
        <v>616</v>
      </c>
      <c r="C284" s="15">
        <v>44637</v>
      </c>
      <c r="D284" s="1" t="s">
        <v>9</v>
      </c>
      <c r="E284" s="1" t="s">
        <v>10</v>
      </c>
      <c r="F284" s="1" t="s">
        <v>624</v>
      </c>
      <c r="G284" s="1" t="s">
        <v>40</v>
      </c>
      <c r="H284" s="1" t="s">
        <v>634</v>
      </c>
    </row>
    <row r="285" spans="1:8" ht="77.25" customHeight="1" x14ac:dyDescent="0.25">
      <c r="A285" s="14" t="s">
        <v>615</v>
      </c>
      <c r="B285" s="1" t="s">
        <v>616</v>
      </c>
      <c r="C285" s="15">
        <v>44637</v>
      </c>
      <c r="D285" s="1" t="s">
        <v>12</v>
      </c>
      <c r="E285" s="1" t="s">
        <v>10</v>
      </c>
      <c r="F285" s="1" t="s">
        <v>625</v>
      </c>
      <c r="G285" s="1" t="s">
        <v>40</v>
      </c>
      <c r="H285" s="1" t="s">
        <v>634</v>
      </c>
    </row>
    <row r="286" spans="1:8" ht="77.25" customHeight="1" x14ac:dyDescent="0.25">
      <c r="A286" s="14" t="s">
        <v>615</v>
      </c>
      <c r="B286" s="1" t="s">
        <v>616</v>
      </c>
      <c r="C286" s="15">
        <v>44637</v>
      </c>
      <c r="D286" s="1" t="s">
        <v>15</v>
      </c>
      <c r="E286" s="1" t="s">
        <v>10</v>
      </c>
      <c r="F286" s="1" t="s">
        <v>626</v>
      </c>
      <c r="G286" s="1" t="s">
        <v>40</v>
      </c>
      <c r="H286" s="1" t="s">
        <v>634</v>
      </c>
    </row>
    <row r="287" spans="1:8" ht="77.25" customHeight="1" x14ac:dyDescent="0.25">
      <c r="A287" s="14" t="s">
        <v>615</v>
      </c>
      <c r="B287" s="1" t="s">
        <v>616</v>
      </c>
      <c r="C287" s="15">
        <v>44637</v>
      </c>
      <c r="D287" s="1" t="s">
        <v>617</v>
      </c>
      <c r="E287" s="1" t="s">
        <v>10</v>
      </c>
      <c r="F287" s="1" t="s">
        <v>627</v>
      </c>
      <c r="G287" s="1" t="s">
        <v>40</v>
      </c>
      <c r="H287" s="1" t="s">
        <v>634</v>
      </c>
    </row>
    <row r="288" spans="1:8" ht="77.25" customHeight="1" x14ac:dyDescent="0.25">
      <c r="A288" s="14" t="s">
        <v>615</v>
      </c>
      <c r="B288" s="1" t="s">
        <v>616</v>
      </c>
      <c r="C288" s="15">
        <v>44637</v>
      </c>
      <c r="D288" s="1" t="s">
        <v>618</v>
      </c>
      <c r="E288" s="1" t="s">
        <v>10</v>
      </c>
      <c r="F288" s="1" t="s">
        <v>628</v>
      </c>
      <c r="G288" s="1" t="s">
        <v>40</v>
      </c>
      <c r="H288" s="1" t="s">
        <v>634</v>
      </c>
    </row>
    <row r="289" spans="1:8" ht="77.25" customHeight="1" x14ac:dyDescent="0.25">
      <c r="A289" s="14" t="s">
        <v>615</v>
      </c>
      <c r="B289" s="1" t="s">
        <v>616</v>
      </c>
      <c r="C289" s="15">
        <v>44637</v>
      </c>
      <c r="D289" s="1" t="s">
        <v>619</v>
      </c>
      <c r="E289" s="1" t="s">
        <v>10</v>
      </c>
      <c r="F289" s="1" t="s">
        <v>629</v>
      </c>
      <c r="G289" s="1" t="s">
        <v>40</v>
      </c>
      <c r="H289" s="1" t="s">
        <v>634</v>
      </c>
    </row>
    <row r="290" spans="1:8" ht="77.25" customHeight="1" x14ac:dyDescent="0.25">
      <c r="A290" s="14" t="s">
        <v>615</v>
      </c>
      <c r="B290" s="1" t="s">
        <v>616</v>
      </c>
      <c r="C290" s="15">
        <v>44637</v>
      </c>
      <c r="D290" s="1" t="s">
        <v>620</v>
      </c>
      <c r="E290" s="1" t="s">
        <v>10</v>
      </c>
      <c r="F290" s="1" t="s">
        <v>630</v>
      </c>
      <c r="G290" s="1" t="s">
        <v>40</v>
      </c>
      <c r="H290" s="1" t="s">
        <v>634</v>
      </c>
    </row>
    <row r="291" spans="1:8" ht="77.25" customHeight="1" x14ac:dyDescent="0.25">
      <c r="A291" s="14" t="s">
        <v>615</v>
      </c>
      <c r="B291" s="1" t="s">
        <v>616</v>
      </c>
      <c r="C291" s="15">
        <v>44637</v>
      </c>
      <c r="D291" s="1" t="s">
        <v>621</v>
      </c>
      <c r="E291" s="1" t="s">
        <v>10</v>
      </c>
      <c r="F291" s="1" t="s">
        <v>631</v>
      </c>
      <c r="G291" s="1" t="s">
        <v>40</v>
      </c>
      <c r="H291" s="1" t="s">
        <v>634</v>
      </c>
    </row>
    <row r="292" spans="1:8" ht="77.25" customHeight="1" x14ac:dyDescent="0.25">
      <c r="A292" s="14" t="s">
        <v>615</v>
      </c>
      <c r="B292" s="1" t="s">
        <v>616</v>
      </c>
      <c r="C292" s="15">
        <v>44637</v>
      </c>
      <c r="D292" s="1" t="s">
        <v>622</v>
      </c>
      <c r="E292" s="1" t="s">
        <v>10</v>
      </c>
      <c r="F292" s="1" t="s">
        <v>632</v>
      </c>
      <c r="G292" s="1" t="s">
        <v>40</v>
      </c>
      <c r="H292" s="1" t="s">
        <v>634</v>
      </c>
    </row>
    <row r="293" spans="1:8" ht="77.25" customHeight="1" x14ac:dyDescent="0.25">
      <c r="A293" s="14" t="s">
        <v>615</v>
      </c>
      <c r="B293" s="1" t="s">
        <v>616</v>
      </c>
      <c r="C293" s="15">
        <v>44637</v>
      </c>
      <c r="D293" s="1" t="s">
        <v>623</v>
      </c>
      <c r="E293" s="1" t="s">
        <v>10</v>
      </c>
      <c r="F293" s="1" t="s">
        <v>633</v>
      </c>
      <c r="G293" s="1" t="s">
        <v>40</v>
      </c>
      <c r="H293" s="1" t="s">
        <v>634</v>
      </c>
    </row>
    <row r="294" spans="1:8" ht="77.25" customHeight="1" x14ac:dyDescent="0.25">
      <c r="A294" s="14" t="s">
        <v>701</v>
      </c>
      <c r="B294" s="1" t="s">
        <v>702</v>
      </c>
      <c r="C294" s="15">
        <v>44651</v>
      </c>
      <c r="D294" s="1" t="s">
        <v>17</v>
      </c>
      <c r="E294" s="1" t="s">
        <v>105</v>
      </c>
      <c r="F294" s="36" t="s">
        <v>703</v>
      </c>
      <c r="G294" s="1" t="s">
        <v>40</v>
      </c>
      <c r="H294" s="1" t="s">
        <v>259</v>
      </c>
    </row>
    <row r="295" spans="1:8" ht="77.25" customHeight="1" x14ac:dyDescent="0.25">
      <c r="A295" s="14" t="s">
        <v>701</v>
      </c>
      <c r="B295" s="1" t="s">
        <v>702</v>
      </c>
      <c r="C295" s="15">
        <v>44651</v>
      </c>
      <c r="D295" s="1" t="s">
        <v>22</v>
      </c>
      <c r="E295" s="1" t="s">
        <v>105</v>
      </c>
      <c r="F295" s="36" t="s">
        <v>704</v>
      </c>
      <c r="G295" s="1" t="s">
        <v>40</v>
      </c>
      <c r="H295" s="1" t="s">
        <v>259</v>
      </c>
    </row>
  </sheetData>
  <sheetProtection algorithmName="SHA-512" hashValue="s6cn6TFEiScXb2FQW04nKwCWBs94ZTd3mQ4LjMimHg6MYj5S9BjIZe28AHLh8hYCJeWc1WFFno2Czmi9jIpSsg==" saltValue="Gmx3bmjcZ2z5EQNcArc9eQ==" spinCount="100000" sheet="1" sort="0" autoFilter="0"/>
  <protectedRanges>
    <protectedRange sqref="H240:H243" name="Range1"/>
  </protectedRanges>
  <autoFilter ref="A1:H296">
    <sortState ref="A2:H295">
      <sortCondition ref="C1:C296"/>
    </sortState>
  </autoFilter>
  <sortState ref="A2:O270">
    <sortCondition ref="C2:C270"/>
    <sortCondition ref="A2:A270"/>
    <sortCondition ref="D2:D270"/>
  </sortState>
  <customSheetViews>
    <customSheetView guid="{A4C39200-0FDF-4C66-9CBA-E5206168844C}" scale="90" filter="1" showAutoFilter="1">
      <pane xSplit="1" ySplit="1" topLeftCell="C117" activePane="bottomRight" state="frozen"/>
      <selection pane="bottomRight" activeCell="H118" sqref="H118"/>
      <pageMargins left="0.7" right="0.7" top="0.75" bottom="0.75" header="0.3" footer="0.3"/>
      <pageSetup orientation="portrait" r:id="rId1"/>
      <autoFilter ref="A1:I251">
        <filterColumn colId="8">
          <customFilters>
            <customFilter operator="notEqual" val=" "/>
          </customFilters>
        </filterColumn>
      </autoFilter>
    </customSheetView>
  </customSheetViews>
  <hyperlinks>
    <hyperlink ref="A2:A7" r:id="rId2" display="GAO-20-625"/>
    <hyperlink ref="A8:A23" r:id="rId3" display="GAO-20-701"/>
    <hyperlink ref="A8" r:id="rId4"/>
    <hyperlink ref="A25:A33" r:id="rId5" display="GAO-21-103"/>
    <hyperlink ref="A34:A35" r:id="rId6" display="GAO-21-108"/>
    <hyperlink ref="A37:A38" r:id="rId7" display="GAO-21-169T"/>
    <hyperlink ref="A27" r:id="rId8"/>
    <hyperlink ref="A52:A53" r:id="rId9" display="GAO-21-231"/>
    <hyperlink ref="A67" r:id="rId10"/>
    <hyperlink ref="A109" r:id="rId11"/>
    <hyperlink ref="A63" r:id="rId12"/>
    <hyperlink ref="A158" r:id="rId13"/>
    <hyperlink ref="A107" r:id="rId14"/>
    <hyperlink ref="A108" r:id="rId15"/>
    <hyperlink ref="A159" r:id="rId16"/>
    <hyperlink ref="A177" r:id="rId17"/>
    <hyperlink ref="A194" r:id="rId18"/>
    <hyperlink ref="A202" r:id="rId19"/>
    <hyperlink ref="A203" r:id="rId20"/>
    <hyperlink ref="A195" r:id="rId21"/>
    <hyperlink ref="A199" r:id="rId22"/>
    <hyperlink ref="A200" r:id="rId23"/>
    <hyperlink ref="A201" r:id="rId24"/>
    <hyperlink ref="A204" r:id="rId25"/>
    <hyperlink ref="A205" r:id="rId26"/>
    <hyperlink ref="A196" r:id="rId27"/>
    <hyperlink ref="A197" r:id="rId28"/>
    <hyperlink ref="A198" r:id="rId29"/>
    <hyperlink ref="A28" r:id="rId30"/>
    <hyperlink ref="A29" r:id="rId31"/>
    <hyperlink ref="A42" r:id="rId32"/>
    <hyperlink ref="A110" r:id="rId33"/>
    <hyperlink ref="A111" r:id="rId34"/>
    <hyperlink ref="A68" r:id="rId35"/>
    <hyperlink ref="A69" r:id="rId36"/>
    <hyperlink ref="A70" r:id="rId37"/>
    <hyperlink ref="A71" r:id="rId38"/>
    <hyperlink ref="A72" r:id="rId39"/>
    <hyperlink ref="A73" r:id="rId40"/>
    <hyperlink ref="A74" r:id="rId41"/>
    <hyperlink ref="A75" r:id="rId42"/>
    <hyperlink ref="A76" r:id="rId43"/>
    <hyperlink ref="A77" r:id="rId44"/>
    <hyperlink ref="A78" r:id="rId45"/>
    <hyperlink ref="A79" r:id="rId46"/>
    <hyperlink ref="A81" r:id="rId47"/>
    <hyperlink ref="A87" r:id="rId48"/>
    <hyperlink ref="A88" r:id="rId49"/>
    <hyperlink ref="A89" r:id="rId50"/>
    <hyperlink ref="A90" r:id="rId51"/>
    <hyperlink ref="A91" r:id="rId52"/>
    <hyperlink ref="A92" r:id="rId53"/>
    <hyperlink ref="A93" r:id="rId54"/>
    <hyperlink ref="A94" r:id="rId55"/>
    <hyperlink ref="A95" r:id="rId56"/>
    <hyperlink ref="A119" r:id="rId57"/>
    <hyperlink ref="A120" r:id="rId58"/>
    <hyperlink ref="A121" r:id="rId59"/>
    <hyperlink ref="A122" r:id="rId60"/>
    <hyperlink ref="A123" r:id="rId61"/>
    <hyperlink ref="A124" r:id="rId62"/>
    <hyperlink ref="A125" r:id="rId63"/>
    <hyperlink ref="A66" r:id="rId64"/>
    <hyperlink ref="A112" r:id="rId65"/>
    <hyperlink ref="A113" r:id="rId66"/>
    <hyperlink ref="A114" r:id="rId67"/>
    <hyperlink ref="A144" r:id="rId68"/>
    <hyperlink ref="A145" r:id="rId69"/>
    <hyperlink ref="A146" r:id="rId70"/>
    <hyperlink ref="A147" r:id="rId71"/>
    <hyperlink ref="A148" r:id="rId72"/>
    <hyperlink ref="A149" r:id="rId73"/>
    <hyperlink ref="A150" r:id="rId74"/>
    <hyperlink ref="A151" r:id="rId75"/>
    <hyperlink ref="A152" r:id="rId76"/>
    <hyperlink ref="A153" r:id="rId77"/>
    <hyperlink ref="A154" r:id="rId78"/>
    <hyperlink ref="A155" r:id="rId79"/>
    <hyperlink ref="A156" r:id="rId80"/>
    <hyperlink ref="A157" r:id="rId81"/>
    <hyperlink ref="A162" r:id="rId82"/>
    <hyperlink ref="A178" r:id="rId83"/>
    <hyperlink ref="A179" r:id="rId84"/>
    <hyperlink ref="A180" r:id="rId85"/>
    <hyperlink ref="A181" r:id="rId86"/>
    <hyperlink ref="A182" r:id="rId87"/>
    <hyperlink ref="A183" r:id="rId88"/>
    <hyperlink ref="A184" r:id="rId89"/>
    <hyperlink ref="A185" r:id="rId90"/>
    <hyperlink ref="A186" r:id="rId91"/>
    <hyperlink ref="A187" r:id="rId92"/>
    <hyperlink ref="A188" r:id="rId93"/>
    <hyperlink ref="A189" r:id="rId94"/>
    <hyperlink ref="A190" r:id="rId95"/>
    <hyperlink ref="A191" r:id="rId96"/>
    <hyperlink ref="A192" r:id="rId97"/>
    <hyperlink ref="A193" r:id="rId98"/>
    <hyperlink ref="A163" r:id="rId99"/>
    <hyperlink ref="A164" r:id="rId100"/>
    <hyperlink ref="A165" r:id="rId101"/>
    <hyperlink ref="A166" r:id="rId102"/>
    <hyperlink ref="A167" r:id="rId103"/>
    <hyperlink ref="A168" r:id="rId104"/>
    <hyperlink ref="A169" r:id="rId105"/>
    <hyperlink ref="A170" r:id="rId106"/>
    <hyperlink ref="A171" r:id="rId107"/>
    <hyperlink ref="A172" r:id="rId108"/>
    <hyperlink ref="A126" r:id="rId109"/>
    <hyperlink ref="A127" r:id="rId110"/>
    <hyperlink ref="A128" r:id="rId111"/>
    <hyperlink ref="A129" r:id="rId112"/>
    <hyperlink ref="A130" r:id="rId113"/>
    <hyperlink ref="A131" r:id="rId114"/>
    <hyperlink ref="A132" r:id="rId115"/>
    <hyperlink ref="A133" r:id="rId116"/>
    <hyperlink ref="A134" r:id="rId117"/>
    <hyperlink ref="A135" r:id="rId118"/>
    <hyperlink ref="A136" r:id="rId119"/>
    <hyperlink ref="A137" r:id="rId120"/>
    <hyperlink ref="A138" r:id="rId121"/>
    <hyperlink ref="A139" r:id="rId122"/>
    <hyperlink ref="A140" r:id="rId123"/>
    <hyperlink ref="A141" r:id="rId124"/>
    <hyperlink ref="A142" r:id="rId125"/>
    <hyperlink ref="A143" r:id="rId126"/>
    <hyperlink ref="A173" r:id="rId127"/>
    <hyperlink ref="A174" r:id="rId128"/>
    <hyperlink ref="A175" r:id="rId129"/>
    <hyperlink ref="A176" r:id="rId130"/>
    <hyperlink ref="A206" r:id="rId131"/>
    <hyperlink ref="A207" r:id="rId132"/>
    <hyperlink ref="A208" r:id="rId133"/>
    <hyperlink ref="A209" r:id="rId134"/>
    <hyperlink ref="A210" r:id="rId135"/>
    <hyperlink ref="A211" r:id="rId136"/>
    <hyperlink ref="A212" r:id="rId137"/>
    <hyperlink ref="A213" r:id="rId138"/>
    <hyperlink ref="A214" r:id="rId139"/>
    <hyperlink ref="A117" r:id="rId140"/>
    <hyperlink ref="A118" r:id="rId141"/>
    <hyperlink ref="A25" r:id="rId142"/>
    <hyperlink ref="A26" r:id="rId143"/>
    <hyperlink ref="A34" r:id="rId144"/>
    <hyperlink ref="A36" r:id="rId145"/>
    <hyperlink ref="A38" r:id="rId146"/>
    <hyperlink ref="A39" r:id="rId147"/>
    <hyperlink ref="A40" r:id="rId148"/>
    <hyperlink ref="A30" r:id="rId149"/>
    <hyperlink ref="A31" r:id="rId150"/>
    <hyperlink ref="A33" r:id="rId151"/>
    <hyperlink ref="A32" r:id="rId152"/>
    <hyperlink ref="A37" r:id="rId153"/>
    <hyperlink ref="A41" r:id="rId154"/>
    <hyperlink ref="A64" r:id="rId155"/>
    <hyperlink ref="A65" r:id="rId156"/>
    <hyperlink ref="A56" r:id="rId157"/>
    <hyperlink ref="A57" r:id="rId158"/>
    <hyperlink ref="A58" r:id="rId159"/>
    <hyperlink ref="A59" r:id="rId160"/>
    <hyperlink ref="A60" r:id="rId161"/>
    <hyperlink ref="A61" r:id="rId162"/>
    <hyperlink ref="A62" r:id="rId163"/>
    <hyperlink ref="A43" r:id="rId164"/>
    <hyperlink ref="A44" r:id="rId165"/>
    <hyperlink ref="A45" r:id="rId166"/>
    <hyperlink ref="A46" r:id="rId167"/>
    <hyperlink ref="A47" r:id="rId168"/>
    <hyperlink ref="A48" r:id="rId169"/>
    <hyperlink ref="A49" r:id="rId170"/>
    <hyperlink ref="A50" r:id="rId171"/>
    <hyperlink ref="A51" r:id="rId172"/>
    <hyperlink ref="A52" r:id="rId173"/>
    <hyperlink ref="A53" r:id="rId174"/>
    <hyperlink ref="A54" r:id="rId175"/>
    <hyperlink ref="A55" r:id="rId176"/>
    <hyperlink ref="A105" r:id="rId177"/>
    <hyperlink ref="A106" r:id="rId178"/>
    <hyperlink ref="A115" r:id="rId179"/>
    <hyperlink ref="A116" r:id="rId180"/>
    <hyperlink ref="A161" r:id="rId181"/>
    <hyperlink ref="A160" r:id="rId182"/>
    <hyperlink ref="A35" r:id="rId183"/>
    <hyperlink ref="A9" r:id="rId184"/>
    <hyperlink ref="A10" r:id="rId185"/>
    <hyperlink ref="A11" r:id="rId186"/>
    <hyperlink ref="A12" r:id="rId187"/>
    <hyperlink ref="A13" r:id="rId188"/>
    <hyperlink ref="A14" r:id="rId189"/>
    <hyperlink ref="A15" r:id="rId190"/>
    <hyperlink ref="A16" r:id="rId191"/>
    <hyperlink ref="A17" r:id="rId192"/>
    <hyperlink ref="A18" r:id="rId193"/>
    <hyperlink ref="A19" r:id="rId194"/>
    <hyperlink ref="A20" r:id="rId195"/>
    <hyperlink ref="A21" r:id="rId196"/>
    <hyperlink ref="A22" r:id="rId197"/>
    <hyperlink ref="A23" r:id="rId198"/>
    <hyperlink ref="A24" r:id="rId199"/>
    <hyperlink ref="A2" r:id="rId200"/>
    <hyperlink ref="A3" r:id="rId201"/>
    <hyperlink ref="A4" r:id="rId202"/>
    <hyperlink ref="A5" r:id="rId203"/>
    <hyperlink ref="A6" r:id="rId204"/>
    <hyperlink ref="A7" r:id="rId205"/>
    <hyperlink ref="A82" r:id="rId206"/>
    <hyperlink ref="A86" r:id="rId207"/>
    <hyperlink ref="A85" r:id="rId208"/>
    <hyperlink ref="A84" r:id="rId209"/>
    <hyperlink ref="A83" r:id="rId210"/>
    <hyperlink ref="A96" r:id="rId211"/>
    <hyperlink ref="A97" r:id="rId212"/>
    <hyperlink ref="A98" r:id="rId213"/>
    <hyperlink ref="A99" r:id="rId214"/>
    <hyperlink ref="A100" r:id="rId215"/>
    <hyperlink ref="A101" r:id="rId216"/>
    <hyperlink ref="A102" r:id="rId217"/>
    <hyperlink ref="A103" r:id="rId218"/>
    <hyperlink ref="A104" r:id="rId219"/>
    <hyperlink ref="A216" r:id="rId220"/>
    <hyperlink ref="A217" r:id="rId221"/>
    <hyperlink ref="A218" r:id="rId222"/>
    <hyperlink ref="A218:A219" r:id="rId223" display="GAO-22-105051"/>
    <hyperlink ref="A220:A230" r:id="rId224" display="GAO-22-105051"/>
    <hyperlink ref="A237:A242" r:id="rId225" display="GAO-22-104354"/>
    <hyperlink ref="A215" r:id="rId226"/>
    <hyperlink ref="A240:A243" r:id="rId227" display="GAO-22-104457"/>
    <hyperlink ref="A244:A245" r:id="rId228" display="GAO-22-104313"/>
    <hyperlink ref="A248" r:id="rId229"/>
    <hyperlink ref="A249" r:id="rId230"/>
    <hyperlink ref="A250" r:id="rId231"/>
    <hyperlink ref="A251" r:id="rId232"/>
    <hyperlink ref="A80" r:id="rId233"/>
    <hyperlink ref="A231" r:id="rId234"/>
    <hyperlink ref="A232" r:id="rId235"/>
    <hyperlink ref="A233" r:id="rId236"/>
    <hyperlink ref="A245" r:id="rId237"/>
    <hyperlink ref="A246" r:id="rId238"/>
    <hyperlink ref="A247" r:id="rId239"/>
    <hyperlink ref="A270" r:id="rId240"/>
    <hyperlink ref="A252" r:id="rId241"/>
    <hyperlink ref="A253" r:id="rId242"/>
    <hyperlink ref="A244" r:id="rId243"/>
    <hyperlink ref="A271" r:id="rId244"/>
    <hyperlink ref="A273:A277" r:id="rId245" display="GAO-22-104698"/>
    <hyperlink ref="A284:A293" r:id="rId246" display="GAO-22-105715"/>
    <hyperlink ref="A264" r:id="rId247"/>
    <hyperlink ref="A263" r:id="rId248"/>
    <hyperlink ref="A262" r:id="rId249"/>
    <hyperlink ref="A261" r:id="rId250"/>
    <hyperlink ref="A259" r:id="rId251"/>
    <hyperlink ref="A258" r:id="rId252"/>
    <hyperlink ref="A257" r:id="rId253"/>
    <hyperlink ref="A256" r:id="rId254"/>
    <hyperlink ref="A255" r:id="rId255"/>
    <hyperlink ref="A254" r:id="rId256"/>
    <hyperlink ref="A248:A251" r:id="rId257" display="GAO-22-104127"/>
    <hyperlink ref="A235:A239" r:id="rId258" display="GAO-22-104354"/>
    <hyperlink ref="A234" r:id="rId259"/>
    <hyperlink ref="A283" r:id="rId260"/>
    <hyperlink ref="A279" r:id="rId261"/>
    <hyperlink ref="A280" r:id="rId262"/>
    <hyperlink ref="A281" r:id="rId263"/>
    <hyperlink ref="A282" r:id="rId264"/>
    <hyperlink ref="A260" r:id="rId265"/>
    <hyperlink ref="A293" r:id="rId266"/>
    <hyperlink ref="A294" r:id="rId267"/>
    <hyperlink ref="A295" r:id="rId268"/>
    <hyperlink ref="A278" r:id="rId269"/>
    <hyperlink ref="A272" r:id="rId270"/>
    <hyperlink ref="A265" r:id="rId271"/>
    <hyperlink ref="A266:A269" r:id="rId272" display="GAO-22-105291"/>
  </hyperlinks>
  <pageMargins left="0.7" right="0.7" top="0.75" bottom="0.75" header="0.3" footer="0.3"/>
  <pageSetup orientation="portrait" r:id="rId27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 ME</vt:lpstr>
      <vt:lpstr>Rec Stats</vt:lpstr>
      <vt:lpstr>Recommendations as of 3.2022</vt:lpstr>
      <vt:lpstr>'Rec Stats'!_ftn1</vt:lpstr>
      <vt:lpstr>'Rec Stats'!_ftnref1</vt:lpstr>
    </vt:vector>
  </TitlesOfParts>
  <Company>GAO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Turner, Kelly T</dc:creator>
  <cp:lastModifiedBy>Deitch, Shana R</cp:lastModifiedBy>
  <dcterms:created xsi:type="dcterms:W3CDTF">2022-01-04T22:16:51Z</dcterms:created>
  <dcterms:modified xsi:type="dcterms:W3CDTF">2022-04-21T18:00:03Z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{64F4C368-7F78-4E96-B30A-BFB52DF55ABA}</vt:lpwstr>
  </property>
</Properties>
</file>